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4"/>
  </bookViews>
  <sheets>
    <sheet name="1кв" sheetId="21" r:id="rId1"/>
    <sheet name="2кв" sheetId="22" r:id="rId2"/>
    <sheet name="3кв" sheetId="23" r:id="rId3"/>
    <sheet name="4кв" sheetId="24" r:id="rId4"/>
    <sheet name="отчет" sheetId="25" r:id="rId5"/>
  </sheets>
  <externalReferences>
    <externalReference r:id="rId6"/>
  </externalReferences>
  <definedNames>
    <definedName name="_xlnm.Print_Area" localSheetId="0">'1кв'!$A$1:$E$55</definedName>
    <definedName name="_xlnm.Print_Area" localSheetId="1">'2кв'!$A$1:$E$59</definedName>
    <definedName name="_xlnm.Print_Area" localSheetId="2">'3кв'!$A$1:$E$57</definedName>
    <definedName name="_xlnm.Print_Area" localSheetId="3">'4кв'!$A$1:$E$57</definedName>
    <definedName name="_xlnm.Print_Area" localSheetId="4">отчет!$A$1:$C$49</definedName>
  </definedNames>
  <calcPr calcId="152511"/>
</workbook>
</file>

<file path=xl/calcChain.xml><?xml version="1.0" encoding="utf-8"?>
<calcChain xmlns="http://schemas.openxmlformats.org/spreadsheetml/2006/main">
  <c r="E29" i="24" l="1"/>
  <c r="C23" i="25"/>
  <c r="C36" i="25"/>
  <c r="C33" i="25"/>
  <c r="C34" i="25"/>
  <c r="C35" i="25"/>
  <c r="C32" i="25"/>
  <c r="C31" i="25"/>
  <c r="C30" i="25"/>
  <c r="C29" i="25"/>
  <c r="C25" i="25"/>
  <c r="C28" i="25"/>
  <c r="C18" i="25"/>
  <c r="C19" i="25"/>
  <c r="C20" i="25"/>
  <c r="C21" i="25"/>
  <c r="C22" i="25"/>
  <c r="C17" i="25"/>
  <c r="C13" i="25"/>
  <c r="C14" i="25"/>
  <c r="C15" i="25" s="1"/>
  <c r="C12" i="25"/>
  <c r="C6" i="25"/>
  <c r="C44" i="25"/>
  <c r="C24" i="25"/>
  <c r="C26" i="25" l="1"/>
  <c r="C38" i="25" s="1"/>
  <c r="C39" i="25" s="1"/>
  <c r="E35" i="24"/>
  <c r="E33" i="24"/>
  <c r="E31" i="24"/>
  <c r="B55" i="24"/>
  <c r="B54" i="24"/>
  <c r="E24" i="24"/>
  <c r="E22" i="24"/>
  <c r="B56" i="24" l="1"/>
  <c r="B51" i="23"/>
  <c r="E35" i="23"/>
  <c r="E32" i="22" l="1"/>
  <c r="E34" i="22"/>
  <c r="E31" i="22"/>
  <c r="B55" i="23" l="1"/>
  <c r="B54" i="23"/>
  <c r="E24" i="23"/>
  <c r="E22" i="23"/>
  <c r="B56" i="23" s="1"/>
  <c r="B57" i="22"/>
  <c r="B56" i="22"/>
  <c r="E24" i="22"/>
  <c r="E22" i="22"/>
  <c r="E37" i="22" l="1"/>
  <c r="B58" i="22" s="1"/>
  <c r="B57" i="23"/>
  <c r="B51" i="24" s="1"/>
  <c r="B57" i="24" s="1"/>
  <c r="E31" i="21"/>
  <c r="E29" i="21"/>
  <c r="E24" i="21"/>
  <c r="E22" i="21"/>
  <c r="B53" i="21" l="1"/>
  <c r="B52" i="21"/>
  <c r="E33" i="21" l="1"/>
  <c r="B54" i="21" s="1"/>
  <c r="B55" i="21" l="1"/>
  <c r="B53" i="22" s="1"/>
  <c r="B59" i="22" s="1"/>
</calcChain>
</file>

<file path=xl/sharedStrings.xml><?xml version="1.0" encoding="utf-8"?>
<sst xmlns="http://schemas.openxmlformats.org/spreadsheetml/2006/main" count="375" uniqueCount="142">
  <si>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</si>
  <si>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</si>
  <si>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</si>
  <si>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</si>
  <si>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</si>
  <si>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</si>
  <si>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</si>
  <si>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</si>
  <si>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</si>
  <si>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</si>
  <si>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</si>
  <si>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</si>
  <si>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</si>
  <si>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</si>
  <si>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</si>
  <si>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</si>
  <si>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</si>
  <si>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</si>
  <si>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</si>
  <si>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</si>
  <si>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</si>
  <si>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постоянно</t>
  </si>
  <si>
    <t>Итого:</t>
  </si>
  <si>
    <t>г. Россошь, ул. Лизы Чайкиной, д. 1а/4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</si>
  <si>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</si>
  <si>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</si>
  <si>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</si>
  <si>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</si>
  <si>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</si>
  <si>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</si>
  <si>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Sдома=3248,15м2</t>
  </si>
  <si>
    <t>Работы по содержанию и тек. ремонту</t>
  </si>
  <si>
    <t>1 квартал</t>
  </si>
  <si>
    <t>Остаток на начало квартала</t>
  </si>
  <si>
    <t>определена приложением № 9 к договору</t>
  </si>
  <si>
    <t xml:space="preserve">Расходы по управлению МКД </t>
  </si>
  <si>
    <t xml:space="preserve">интернет Ростелеком </t>
  </si>
  <si>
    <t>Услуги по содержанию многоквартирного дома</t>
  </si>
  <si>
    <t xml:space="preserve">интернет Квант-телеком </t>
  </si>
  <si>
    <t>Дератизация, дезинсекция</t>
  </si>
  <si>
    <t>холодная вода на СОИ</t>
  </si>
  <si>
    <t>электроэнергия на СОИ</t>
  </si>
  <si>
    <t>водоотведение на СОИ</t>
  </si>
  <si>
    <t>полив</t>
  </si>
  <si>
    <t>ч/ч</t>
  </si>
  <si>
    <t>за 1 квартал 2023 года</t>
  </si>
  <si>
    <t>"31" 03 2023 г.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</si>
  <si>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Дорохиной Юлии Викторовны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</si>
  <si>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№31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 от 12.01.2017 г.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</si>
  <si>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</si>
  <si>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</si>
  <si>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</si>
  <si>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№63  от   01.12.2015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</si>
  <si>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№1а/4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Лизы Чайкиной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</si>
  <si>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Дорохиной Ю.В.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</si>
  <si>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</si>
  <si>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Ремонт плитки в 3-м подьезде (смета)</t>
  </si>
  <si>
    <t>январь</t>
  </si>
  <si>
    <t>февраль</t>
  </si>
  <si>
    <t xml:space="preserve">Изготовление лавочки в подвал  </t>
  </si>
  <si>
    <t xml:space="preserve">           2. Всего за период с "01" 01 2023 г. по "31" 03 2023 г. выполнено работ (оказано услуг) на общую сумму двести шестьдесят семь тысяч восемьсот девяносто шесть рублей 58 копеек</t>
  </si>
  <si>
    <t>Предъявлено населению 250197,1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</si>
  <si>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</si>
  <si>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</si>
  <si>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</si>
  <si>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</si>
  <si>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</si>
  <si>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</si>
  <si>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</si>
  <si>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покраска МАФ</t>
  </si>
  <si>
    <t>замена крана на гвс и на полив</t>
  </si>
  <si>
    <t>Ремонт плитки - 3шт</t>
  </si>
  <si>
    <t>апрель</t>
  </si>
  <si>
    <t>май</t>
  </si>
  <si>
    <t>июнь</t>
  </si>
  <si>
    <t>Предъявлено населению 246171,77</t>
  </si>
  <si>
    <t>Поверка ОДПУ ТЭ</t>
  </si>
  <si>
    <t>замена стояка ГВС (кв.4,8,12)</t>
  </si>
  <si>
    <t>замена стояков ГВС (смета) кв. 3,7,22</t>
  </si>
  <si>
    <t xml:space="preserve">           2. Всего за период с "01" 04 2023 г. по "30" 06 2023 г. выполнено работ (оказано услуг) на общую сумму двести пятьдесят тысяч девятьсот двадцать восемь рублей 07 копеек</t>
  </si>
  <si>
    <t>окраска входных дверей 8 шт.(смета)</t>
  </si>
  <si>
    <t>окраска скамеек,урн(смета)</t>
  </si>
  <si>
    <t>окраска газовых труб(смета)</t>
  </si>
  <si>
    <t>замена запорной арматуры на отоплении (смета)</t>
  </si>
  <si>
    <t>июль</t>
  </si>
  <si>
    <t xml:space="preserve">           2. Всего за период с "01" 07 2023 г. по "30" 09 2023 г. выполнено работ (оказано услуг) на общую сумму двести восемьдесят три тысячи сто семьдесят пять рублей 92 копейки</t>
  </si>
  <si>
    <t>Предъявлено населению 276667,17</t>
  </si>
  <si>
    <t>за 4 квартал 2023 года</t>
  </si>
  <si>
    <t>31.12.2023 г.</t>
  </si>
  <si>
    <t>4 квартал</t>
  </si>
  <si>
    <t>октябрь</t>
  </si>
  <si>
    <t>ноябрь</t>
  </si>
  <si>
    <t>Ремонт отдельных мест панелей в подьезде (смета) кв.18</t>
  </si>
  <si>
    <t>Замена доводчика (кв. 36)</t>
  </si>
  <si>
    <t>Замена стояка ГВС (кв.21)</t>
  </si>
  <si>
    <t>Полив</t>
  </si>
  <si>
    <t>Холодная вода на СОИ</t>
  </si>
  <si>
    <t>Электроэнергия на СОИ</t>
  </si>
  <si>
    <t>Водоотведение на СОИ</t>
  </si>
  <si>
    <t>Поверка ОДПУ</t>
  </si>
  <si>
    <t>Предъявлено населению 275774,61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</si>
  <si>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</si>
  <si>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</si>
  <si>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</si>
  <si>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</si>
  <si>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</si>
  <si>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</si>
  <si>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</si>
  <si>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 xml:space="preserve">Оплачено за размещение оборудования в МОП интернет Ростелеком </t>
  </si>
  <si>
    <t xml:space="preserve">Оплачено за размещение оборудования в МОП интернет Квант-телеком 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</si>
  <si>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</si>
  <si>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</si>
  <si>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</si>
  <si>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</si>
  <si>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 xml:space="preserve">   * Поверка,ремонт ОДПУ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</si>
  <si>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</si>
  <si>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</si>
  <si>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</si>
  <si>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</si>
  <si>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</si>
  <si>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</si>
  <si>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</si>
  <si>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</si>
  <si>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</si>
  <si>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</si>
  <si>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</si>
  <si>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ул. Лизы Чайкиной, д. 1а/4</t>
  </si>
  <si>
    <t>Начислено всего 1048810,65</t>
  </si>
  <si>
    <t xml:space="preserve">* холодная вода на СОИ - </t>
  </si>
  <si>
    <t xml:space="preserve">* водоотведение на СОИ- </t>
  </si>
  <si>
    <t>* электроэнергия на СОИ- 30904,35</t>
  </si>
  <si>
    <t>Непредвиденные работы 33,1 ч/ч</t>
  </si>
  <si>
    <t xml:space="preserve">пропустила в 3 кв., досписала </t>
  </si>
  <si>
    <t xml:space="preserve">           2. Всего за период с "01" 10 2023 г. по "31" 12 2023 г. выполнено работ (оказано услуг) на общую сумму двести сорок шесть тысяч триста сорок восемь рублей 34 копейки.</t>
  </si>
  <si>
    <t xml:space="preserve">   * Ремонт плитки в 3-м подьезде (смета)</t>
  </si>
  <si>
    <t xml:space="preserve">   * Замена стояков ГВС (смета) кв. 3,7,22</t>
  </si>
  <si>
    <t xml:space="preserve">   * Окраска входных дверей 8 шт.(смета)</t>
  </si>
  <si>
    <t xml:space="preserve">   * Окраска скамеек, урн (смета)</t>
  </si>
  <si>
    <t xml:space="preserve">   * Окраска газовых труб (смета)</t>
  </si>
  <si>
    <t xml:space="preserve">   * Замена запорной арматуры на отоплении (смета)</t>
  </si>
  <si>
    <t xml:space="preserve">   * Ремонт отдельных мест панелей в подьезде (смета) кв.18</t>
  </si>
  <si>
    <t xml:space="preserve">   * Замена стояка ГВС (кв.4,8,12) смета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</si>
</sst>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u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u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0"/>
    <xf numFmtId="165" fontId="10" fillId="0" borderId="0"/>
  </cellStyleXfs>
  <cellXfs count="92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vertical="center" wrapText="1"/>
    </xf>
    <xf numFmtId="164" fontId="5" fillId="0" borderId="0" xfId="1" applyNumberFormat="1" applyFont="1"/>
    <xf numFmtId="0" fontId="2" fillId="0" borderId="0" xfId="0" applyFont="1" applyAlignment="1">
      <alignment wrapText="1"/>
    </xf>
    <xf numFmtId="164" fontId="2" fillId="0" borderId="0" xfId="1" applyNumberFormat="1" applyFont="1"/>
    <xf numFmtId="164" fontId="5" fillId="0" borderId="0" xfId="0" applyNumberFormat="1" applyFont="1"/>
    <xf numFmtId="0" fontId="4" fillId="0" borderId="4" xfId="0" applyFont="1" applyBorder="1" applyAlignment="1">
      <alignment horizontal="center"/>
    </xf>
    <xf numFmtId="43" fontId="2" fillId="0" borderId="1" xfId="1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4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164" fontId="2" fillId="0" borderId="1" xfId="1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43" fontId="5" fillId="0" borderId="1" xfId="1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4" fillId="0" borderId="6" xfId="0" applyFont="1" applyBorder="1" applyAlignment="1">
      <alignment horizontal="center"/>
    </xf>
    <xf numFmtId="0" fontId="4" fillId="2" borderId="4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2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49" fontId="6" fillId="0" borderId="1" xfId="0" applyNumberFormat="1" applyFont="1" applyBorder="1"/>
    <xf numFmtId="166" fontId="5" fillId="0" borderId="1" xfId="1" applyNumberFormat="1" applyFont="1" applyBorder="1" applyAlignment="1">
      <alignment horizontal="center"/>
    </xf>
    <xf numFmtId="4" fontId="13" fillId="0" borderId="0" xfId="0" applyNumberFormat="1" applyFont="1"/>
    <xf numFmtId="0" fontId="6" fillId="0" borderId="0" xfId="0" applyFont="1" applyAlignment="1">
      <alignment horizontal="left"/>
    </xf>
    <xf numFmtId="49" fontId="2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/>
    <xf numFmtId="43" fontId="2" fillId="2" borderId="1" xfId="1" applyFont="1" applyFill="1" applyBorder="1" applyAlignment="1">
      <alignment horizontal="center"/>
    </xf>
    <xf numFmtId="164" fontId="2" fillId="0" borderId="0" xfId="1" applyNumberFormat="1" applyFont="1" applyBorder="1"/>
    <xf numFmtId="0" fontId="6" fillId="0" borderId="0" xfId="0" applyFont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left"/>
    </xf>
    <xf numFmtId="4" fontId="6" fillId="0" borderId="0" xfId="0" applyNumberFormat="1" applyFont="1"/>
    <xf numFmtId="0" fontId="6" fillId="0" borderId="0" xfId="0" applyFont="1" applyBorder="1"/>
    <xf numFmtId="0" fontId="6" fillId="0" borderId="1" xfId="0" applyFont="1" applyBorder="1" applyAlignment="1">
      <alignment wrapText="1"/>
    </xf>
    <xf numFmtId="0" fontId="2" fillId="0" borderId="7" xfId="0" applyFont="1" applyBorder="1" applyAlignment="1">
      <alignment vertical="center" wrapText="1"/>
    </xf>
    <xf numFmtId="43" fontId="0" fillId="0" borderId="0" xfId="0" applyNumberFormat="1"/>
    <xf numFmtId="0" fontId="2" fillId="0" borderId="5" xfId="0" applyFont="1" applyBorder="1" applyAlignment="1">
      <alignment vertical="center" wrapText="1"/>
    </xf>
    <xf numFmtId="49" fontId="6" fillId="0" borderId="5" xfId="0" applyNumberFormat="1" applyFont="1" applyBorder="1" applyAlignment="1">
      <alignment vertical="center" wrapText="1"/>
    </xf>
    <xf numFmtId="43" fontId="2" fillId="0" borderId="1" xfId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43" fontId="2" fillId="2" borderId="1" xfId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/>
    </xf>
    <xf numFmtId="43" fontId="5" fillId="0" borderId="1" xfId="1" applyFont="1" applyBorder="1" applyAlignment="1">
      <alignment horizontal="center"/>
    </xf>
    <xf numFmtId="49" fontId="14" fillId="0" borderId="1" xfId="0" applyNumberFormat="1" applyFont="1" applyBorder="1" applyAlignment="1">
      <alignment horizontal="left"/>
    </xf>
    <xf numFmtId="164" fontId="5" fillId="0" borderId="1" xfId="1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3" fontId="6" fillId="0" borderId="0" xfId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43" fontId="6" fillId="0" borderId="2" xfId="1" applyFont="1" applyBorder="1" applyAlignment="1">
      <alignment horizontal="left"/>
    </xf>
    <xf numFmtId="164" fontId="6" fillId="0" borderId="0" xfId="1" applyNumberFormat="1" applyFont="1" applyBorder="1" applyAlignment="1">
      <alignment horizontal="center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eff\&#1086;&#1073;&#1097;&#1072;&#1082;\&#1040;&#1050;&#1058;&#1099;%20&#1087;&#1088;&#1080;&#1077;&#1084;&#1082;&#1080;%20&#1086;&#1082;&#1072;&#1079;&#1072;&#1085;&#1085;&#1099;&#1093;%20&#1091;&#1089;&#1083;&#1091;&#1075;\2023\liza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кв"/>
      <sheetName val="2кв"/>
      <sheetName val="3кв"/>
      <sheetName val="4кв"/>
      <sheetName val="отчет"/>
    </sheetNames>
    <sheetDataSet>
      <sheetData sheetId="0">
        <row r="22">
          <cell r="E22">
            <v>87849.84</v>
          </cell>
        </row>
      </sheetData>
      <sheetData sheetId="1">
        <row r="22">
          <cell r="E22">
            <v>87849.84</v>
          </cell>
        </row>
        <row r="30">
          <cell r="E30">
            <v>71.209999999999994</v>
          </cell>
        </row>
      </sheetData>
      <sheetData sheetId="2">
        <row r="22">
          <cell r="E22">
            <v>98296.847999999984</v>
          </cell>
        </row>
        <row r="29">
          <cell r="E29">
            <v>106.8</v>
          </cell>
        </row>
      </sheetData>
      <sheetData sheetId="3">
        <row r="22">
          <cell r="E22">
            <v>98296.847999999984</v>
          </cell>
        </row>
        <row r="29">
          <cell r="E29">
            <v>142.41999999999999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topLeftCell="A22" zoomScaleSheetLayoutView="100" workbookViewId="0">
      <selection activeCell="E29" sqref="E29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3" width="15.7109375" style="1" customWidth="1"/>
    <col min="4" max="4" width="14.7109375" style="1" customWidth="1"/>
    <col min="5" max="5" width="14.140625" style="1" customWidth="1"/>
    <col min="6" max="6" width="10.7109375" style="1" bestFit="1" customWidth="1"/>
    <col min="7" max="16384" width="9.140625" style="1"/>
  </cols>
  <sheetData>
    <row r="1" spans="1:5" x14ac:dyDescent="0.25">
      <c r="A1" s="41" t="s">
        <v>11</v>
      </c>
      <c r="B1" s="41"/>
      <c r="C1" s="41"/>
      <c r="D1" s="41"/>
      <c r="E1" s="41"/>
    </row>
    <row r="2" spans="1:5" ht="24.75" customHeight="1" x14ac:dyDescent="0.25">
      <c r="A2" s="42" t="s">
        <v>12</v>
      </c>
      <c r="B2" s="43"/>
      <c r="C2" s="43"/>
      <c r="D2" s="43"/>
      <c r="E2" s="43"/>
    </row>
    <row r="3" spans="1:5" x14ac:dyDescent="0.25">
      <c r="A3" s="42" t="s">
        <v>45</v>
      </c>
      <c r="B3" s="42"/>
      <c r="C3" s="42"/>
      <c r="D3" s="42"/>
      <c r="E3" s="42"/>
    </row>
    <row r="4" spans="1:5" ht="15.6" customHeight="1" x14ac:dyDescent="0.25">
      <c r="A4" s="9" t="s">
        <v>13</v>
      </c>
      <c r="B4" s="10"/>
      <c r="C4" s="10"/>
      <c r="D4" s="44" t="s">
        <v>46</v>
      </c>
      <c r="E4" s="44"/>
    </row>
    <row r="5" spans="1:5" x14ac:dyDescent="0.25">
      <c r="A5" s="21"/>
      <c r="B5" s="10"/>
      <c r="C5" s="10"/>
      <c r="D5" s="10"/>
      <c r="E5" s="10"/>
    </row>
    <row r="6" spans="1:5" ht="13.15" customHeight="1" x14ac:dyDescent="0.25">
      <c r="A6" s="45" t="s">
        <v>0</v>
      </c>
      <c r="B6" s="45"/>
      <c r="C6" s="45"/>
      <c r="D6" s="45"/>
      <c r="E6" s="45"/>
    </row>
    <row r="7" spans="1:5" ht="13.15" customHeight="1" x14ac:dyDescent="0.25">
      <c r="A7" s="40" t="s">
        <v>23</v>
      </c>
      <c r="B7" s="40"/>
      <c r="C7" s="40"/>
      <c r="D7" s="40"/>
      <c r="E7" s="40"/>
    </row>
    <row r="8" spans="1:5" ht="13.15" customHeight="1" x14ac:dyDescent="0.25">
      <c r="A8" s="47" t="s">
        <v>1</v>
      </c>
      <c r="B8" s="47"/>
      <c r="C8" s="47"/>
      <c r="D8" s="47"/>
      <c r="E8" s="47"/>
    </row>
    <row r="9" spans="1:5" x14ac:dyDescent="0.25">
      <c r="A9" s="48" t="s">
        <v>47</v>
      </c>
      <c r="B9" s="48"/>
      <c r="C9" s="48"/>
      <c r="D9" s="48"/>
      <c r="E9" s="48"/>
    </row>
    <row r="10" spans="1:5" ht="28.15" customHeight="1" x14ac:dyDescent="0.25">
      <c r="A10" s="49" t="s">
        <v>14</v>
      </c>
      <c r="B10" s="49"/>
      <c r="C10" s="49"/>
      <c r="D10" s="49"/>
      <c r="E10" s="49"/>
    </row>
    <row r="11" spans="1:5" ht="29.45" customHeight="1" x14ac:dyDescent="0.25">
      <c r="A11" s="45" t="s">
        <v>48</v>
      </c>
      <c r="B11" s="45"/>
      <c r="C11" s="45"/>
      <c r="D11" s="45"/>
      <c r="E11" s="45"/>
    </row>
    <row r="12" spans="1:5" ht="13.15" customHeight="1" x14ac:dyDescent="0.25">
      <c r="A12" s="47" t="s">
        <v>15</v>
      </c>
      <c r="B12" s="47"/>
      <c r="C12" s="47"/>
      <c r="D12" s="47"/>
      <c r="E12" s="47"/>
    </row>
    <row r="13" spans="1:5" ht="13.15" customHeight="1" x14ac:dyDescent="0.25">
      <c r="A13" s="45" t="s">
        <v>49</v>
      </c>
      <c r="B13" s="45"/>
      <c r="C13" s="45"/>
      <c r="D13" s="45"/>
      <c r="E13" s="45"/>
    </row>
    <row r="14" spans="1:5" ht="15" customHeight="1" x14ac:dyDescent="0.25">
      <c r="A14" s="47" t="s">
        <v>2</v>
      </c>
      <c r="B14" s="47"/>
      <c r="C14" s="47"/>
      <c r="D14" s="47"/>
      <c r="E14" s="47"/>
    </row>
    <row r="15" spans="1:5" ht="18" customHeight="1" x14ac:dyDescent="0.25">
      <c r="A15" s="45" t="s">
        <v>50</v>
      </c>
      <c r="B15" s="45"/>
      <c r="C15" s="45"/>
      <c r="D15" s="45"/>
      <c r="E15" s="45"/>
    </row>
    <row r="16" spans="1:5" ht="11.25" customHeight="1" x14ac:dyDescent="0.25">
      <c r="A16" s="47" t="s">
        <v>16</v>
      </c>
      <c r="B16" s="47"/>
      <c r="C16" s="47"/>
      <c r="D16" s="47"/>
      <c r="E16" s="47"/>
    </row>
    <row r="17" spans="1:7" ht="31.5" customHeight="1" x14ac:dyDescent="0.25">
      <c r="A17" s="45" t="s">
        <v>51</v>
      </c>
      <c r="B17" s="45"/>
      <c r="C17" s="45"/>
      <c r="D17" s="45"/>
      <c r="E17" s="45"/>
    </row>
    <row r="18" spans="1:7" ht="66.75" customHeight="1" x14ac:dyDescent="0.25">
      <c r="A18" s="45" t="s">
        <v>52</v>
      </c>
      <c r="B18" s="45"/>
      <c r="C18" s="45"/>
      <c r="D18" s="45"/>
      <c r="E18" s="45"/>
    </row>
    <row r="19" spans="1:7" ht="28.5" customHeight="1" x14ac:dyDescent="0.25">
      <c r="A19" s="46" t="s">
        <v>53</v>
      </c>
      <c r="B19" s="46"/>
      <c r="C19" s="46"/>
      <c r="D19" s="46"/>
      <c r="E19" s="46"/>
    </row>
    <row r="20" spans="1:7" x14ac:dyDescent="0.25">
      <c r="A20" s="46"/>
      <c r="B20" s="46"/>
      <c r="C20" s="46"/>
      <c r="D20" s="46"/>
      <c r="E20" s="46"/>
      <c r="F20" s="1">
        <v>3248.15</v>
      </c>
      <c r="G20" s="1">
        <v>3</v>
      </c>
    </row>
    <row r="21" spans="1:7" ht="106.5" customHeight="1" x14ac:dyDescent="0.25">
      <c r="A21" s="13" t="s">
        <v>7</v>
      </c>
      <c r="B21" s="13" t="s">
        <v>10</v>
      </c>
      <c r="C21" s="13" t="s">
        <v>3</v>
      </c>
      <c r="D21" s="13" t="s">
        <v>9</v>
      </c>
      <c r="E21" s="13" t="s">
        <v>8</v>
      </c>
    </row>
    <row r="22" spans="1:7" ht="45" x14ac:dyDescent="0.25">
      <c r="A22" s="16" t="s">
        <v>37</v>
      </c>
      <c r="B22" s="13" t="s">
        <v>34</v>
      </c>
      <c r="C22" s="13" t="s">
        <v>4</v>
      </c>
      <c r="D22" s="13">
        <v>14.68</v>
      </c>
      <c r="E22" s="8">
        <f>D22*F20*G20</f>
        <v>143048.52599999998</v>
      </c>
    </row>
    <row r="23" spans="1:7" x14ac:dyDescent="0.25">
      <c r="A23" s="14" t="s">
        <v>39</v>
      </c>
      <c r="B23" s="13" t="s">
        <v>32</v>
      </c>
      <c r="C23" s="13" t="s">
        <v>25</v>
      </c>
      <c r="D23" s="13"/>
      <c r="E23" s="8">
        <v>0</v>
      </c>
    </row>
    <row r="24" spans="1:7" x14ac:dyDescent="0.25">
      <c r="A24" s="14" t="s">
        <v>35</v>
      </c>
      <c r="B24" s="13" t="s">
        <v>21</v>
      </c>
      <c r="C24" s="13" t="s">
        <v>4</v>
      </c>
      <c r="D24" s="13">
        <v>5.42</v>
      </c>
      <c r="E24" s="8">
        <f>D24*F20*G20</f>
        <v>52814.919000000009</v>
      </c>
    </row>
    <row r="25" spans="1:7" x14ac:dyDescent="0.25">
      <c r="A25" s="14" t="s">
        <v>40</v>
      </c>
      <c r="B25" s="13" t="s">
        <v>32</v>
      </c>
      <c r="C25" s="13" t="s">
        <v>25</v>
      </c>
      <c r="D25" s="13"/>
      <c r="E25" s="25">
        <v>35.6</v>
      </c>
    </row>
    <row r="26" spans="1:7" x14ac:dyDescent="0.25">
      <c r="A26" s="14" t="s">
        <v>41</v>
      </c>
      <c r="B26" s="13" t="s">
        <v>32</v>
      </c>
      <c r="C26" s="13" t="s">
        <v>25</v>
      </c>
      <c r="D26" s="13"/>
      <c r="E26" s="8">
        <v>9709.7000000000007</v>
      </c>
    </row>
    <row r="27" spans="1:7" x14ac:dyDescent="0.25">
      <c r="A27" s="14" t="s">
        <v>42</v>
      </c>
      <c r="B27" s="13" t="s">
        <v>32</v>
      </c>
      <c r="C27" s="13" t="s">
        <v>25</v>
      </c>
      <c r="D27" s="13"/>
      <c r="E27" s="8">
        <v>0</v>
      </c>
    </row>
    <row r="28" spans="1:7" x14ac:dyDescent="0.25">
      <c r="A28" s="17" t="s">
        <v>43</v>
      </c>
      <c r="B28" s="13" t="s">
        <v>32</v>
      </c>
      <c r="C28" s="13" t="s">
        <v>25</v>
      </c>
      <c r="D28" s="11"/>
      <c r="E28" s="8">
        <v>0</v>
      </c>
    </row>
    <row r="29" spans="1:7" x14ac:dyDescent="0.25">
      <c r="A29" s="14" t="s">
        <v>24</v>
      </c>
      <c r="B29" s="13" t="s">
        <v>32</v>
      </c>
      <c r="C29" s="13" t="s">
        <v>25</v>
      </c>
      <c r="D29" s="13"/>
      <c r="E29" s="8">
        <f>6484.22+541.78</f>
        <v>7026</v>
      </c>
    </row>
    <row r="30" spans="1:7" ht="31.5" x14ac:dyDescent="0.25">
      <c r="A30" s="31" t="s">
        <v>56</v>
      </c>
      <c r="B30" s="13" t="s">
        <v>57</v>
      </c>
      <c r="C30" s="13" t="s">
        <v>25</v>
      </c>
      <c r="D30" s="13"/>
      <c r="E30" s="8">
        <v>54553.98</v>
      </c>
    </row>
    <row r="31" spans="1:7" x14ac:dyDescent="0.25">
      <c r="A31" s="15" t="s">
        <v>59</v>
      </c>
      <c r="B31" s="13" t="s">
        <v>58</v>
      </c>
      <c r="C31" s="18" t="s">
        <v>44</v>
      </c>
      <c r="D31" s="12">
        <v>3</v>
      </c>
      <c r="E31" s="8">
        <f>D31*235.95</f>
        <v>707.84999999999991</v>
      </c>
    </row>
    <row r="32" spans="1:7" x14ac:dyDescent="0.25">
      <c r="A32" s="15"/>
      <c r="B32" s="13"/>
      <c r="C32" s="13"/>
      <c r="D32" s="7"/>
      <c r="E32" s="8"/>
    </row>
    <row r="33" spans="1:5" s="29" customFormat="1" ht="14.25" x14ac:dyDescent="0.2">
      <c r="A33" s="2" t="s">
        <v>22</v>
      </c>
      <c r="B33" s="26"/>
      <c r="C33" s="26"/>
      <c r="D33" s="27"/>
      <c r="E33" s="28">
        <f>SUM(E22:E32)</f>
        <v>267896.57500000001</v>
      </c>
    </row>
    <row r="34" spans="1:5" ht="31.9" customHeight="1" x14ac:dyDescent="0.25">
      <c r="A34" s="51" t="s">
        <v>60</v>
      </c>
      <c r="B34" s="51"/>
      <c r="C34" s="51"/>
      <c r="D34" s="51"/>
      <c r="E34" s="51"/>
    </row>
    <row r="35" spans="1:5" ht="29.25" customHeight="1" x14ac:dyDescent="0.25">
      <c r="A35" s="45" t="s">
        <v>20</v>
      </c>
      <c r="B35" s="45"/>
      <c r="C35" s="45"/>
      <c r="D35" s="45"/>
      <c r="E35" s="45"/>
    </row>
    <row r="36" spans="1:5" x14ac:dyDescent="0.25">
      <c r="A36" s="45" t="s">
        <v>19</v>
      </c>
      <c r="B36" s="45"/>
      <c r="C36" s="45"/>
      <c r="D36" s="45"/>
      <c r="E36" s="45"/>
    </row>
    <row r="37" spans="1:5" ht="31.5" customHeight="1" x14ac:dyDescent="0.25">
      <c r="A37" s="45" t="s">
        <v>26</v>
      </c>
      <c r="B37" s="45"/>
      <c r="C37" s="45"/>
      <c r="D37" s="45"/>
      <c r="E37" s="45"/>
    </row>
    <row r="38" spans="1:5" x14ac:dyDescent="0.25">
      <c r="A38" s="45" t="s">
        <v>17</v>
      </c>
      <c r="B38" s="45"/>
      <c r="C38" s="45"/>
      <c r="D38" s="45"/>
      <c r="E38" s="45"/>
    </row>
    <row r="39" spans="1:5" x14ac:dyDescent="0.25">
      <c r="A39" s="19"/>
      <c r="B39" s="19"/>
      <c r="C39" s="19"/>
      <c r="D39" s="19"/>
      <c r="E39" s="19"/>
    </row>
    <row r="40" spans="1:5" x14ac:dyDescent="0.25">
      <c r="A40" s="52" t="s">
        <v>5</v>
      </c>
      <c r="B40" s="52"/>
      <c r="C40" s="52"/>
      <c r="D40" s="52"/>
      <c r="E40" s="52"/>
    </row>
    <row r="41" spans="1:5" x14ac:dyDescent="0.25">
      <c r="A41" s="45" t="s">
        <v>17</v>
      </c>
      <c r="B41" s="45"/>
      <c r="C41" s="45"/>
      <c r="D41" s="45"/>
      <c r="E41" s="45"/>
    </row>
    <row r="42" spans="1:5" ht="15" customHeight="1" x14ac:dyDescent="0.25">
      <c r="A42" s="54" t="s">
        <v>55</v>
      </c>
      <c r="B42" s="54"/>
      <c r="C42" s="54"/>
      <c r="D42" s="54"/>
      <c r="E42" s="54"/>
    </row>
    <row r="43" spans="1:5" x14ac:dyDescent="0.25">
      <c r="B43" s="53" t="s">
        <v>18</v>
      </c>
      <c r="C43" s="53"/>
      <c r="D43" s="53"/>
      <c r="E43" s="30" t="s">
        <v>6</v>
      </c>
    </row>
    <row r="44" spans="1:5" x14ac:dyDescent="0.25">
      <c r="A44" s="21"/>
      <c r="B44" s="21"/>
      <c r="C44" s="21"/>
      <c r="D44" s="21"/>
      <c r="E44" s="21"/>
    </row>
    <row r="45" spans="1:5" ht="15" customHeight="1" x14ac:dyDescent="0.25">
      <c r="A45" s="54" t="s">
        <v>54</v>
      </c>
      <c r="B45" s="54"/>
      <c r="C45" s="54"/>
      <c r="D45" s="54"/>
      <c r="E45" s="54"/>
    </row>
    <row r="46" spans="1:5" x14ac:dyDescent="0.25">
      <c r="B46" s="50" t="s">
        <v>18</v>
      </c>
      <c r="C46" s="50"/>
      <c r="D46" s="50"/>
      <c r="E46" s="30" t="s">
        <v>6</v>
      </c>
    </row>
    <row r="47" spans="1:5" x14ac:dyDescent="0.25">
      <c r="A47" s="1" t="s">
        <v>30</v>
      </c>
    </row>
    <row r="48" spans="1:5" x14ac:dyDescent="0.25">
      <c r="A48" s="29" t="s">
        <v>27</v>
      </c>
    </row>
    <row r="49" spans="1:2" x14ac:dyDescent="0.25">
      <c r="A49" s="1" t="s">
        <v>33</v>
      </c>
      <c r="B49" s="3">
        <v>63419.39</v>
      </c>
    </row>
    <row r="50" spans="1:2" ht="30" x14ac:dyDescent="0.25">
      <c r="A50" s="4" t="s">
        <v>61</v>
      </c>
      <c r="B50" s="5"/>
    </row>
    <row r="51" spans="1:2" x14ac:dyDescent="0.25">
      <c r="A51" s="1" t="s">
        <v>28</v>
      </c>
      <c r="B51" s="5">
        <v>236824.56</v>
      </c>
    </row>
    <row r="52" spans="1:2" x14ac:dyDescent="0.25">
      <c r="A52" s="4" t="s">
        <v>36</v>
      </c>
      <c r="B52" s="5">
        <f>3*150</f>
        <v>450</v>
      </c>
    </row>
    <row r="53" spans="1:2" x14ac:dyDescent="0.25">
      <c r="A53" s="4" t="s">
        <v>38</v>
      </c>
      <c r="B53" s="5">
        <f>200*3</f>
        <v>600</v>
      </c>
    </row>
    <row r="54" spans="1:2" ht="30" x14ac:dyDescent="0.25">
      <c r="A54" s="4" t="s">
        <v>31</v>
      </c>
      <c r="B54" s="5">
        <f>E33</f>
        <v>267896.57500000001</v>
      </c>
    </row>
    <row r="55" spans="1:2" x14ac:dyDescent="0.25">
      <c r="A55" s="29" t="s">
        <v>29</v>
      </c>
      <c r="B55" s="6">
        <f>B49+B51+B52+B53-B54</f>
        <v>33397.375</v>
      </c>
    </row>
  </sheetData>
  <mergeCells count="30">
    <mergeCell ref="B46:D46"/>
    <mergeCell ref="A20:E20"/>
    <mergeCell ref="A34:E34"/>
    <mergeCell ref="A35:E35"/>
    <mergeCell ref="A36:E36"/>
    <mergeCell ref="A37:E37"/>
    <mergeCell ref="A38:E38"/>
    <mergeCell ref="A40:E40"/>
    <mergeCell ref="A41:E41"/>
    <mergeCell ref="B43:D43"/>
    <mergeCell ref="A45:E45"/>
    <mergeCell ref="A42:E42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22" zoomScaleSheetLayoutView="100" workbookViewId="0">
      <selection activeCell="E29" sqref="E29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3" width="15.7109375" style="1" customWidth="1"/>
    <col min="4" max="4" width="14.7109375" style="1" customWidth="1"/>
    <col min="5" max="5" width="14.140625" style="1" customWidth="1"/>
    <col min="6" max="6" width="10.7109375" style="1" bestFit="1" customWidth="1"/>
    <col min="7" max="16384" width="9.140625" style="1"/>
  </cols>
  <sheetData>
    <row r="1" spans="1:5" x14ac:dyDescent="0.25">
      <c r="A1" s="41" t="s">
        <v>11</v>
      </c>
      <c r="B1" s="41"/>
      <c r="C1" s="41"/>
      <c r="D1" s="41"/>
      <c r="E1" s="41"/>
    </row>
    <row r="2" spans="1:5" ht="24.75" customHeight="1" x14ac:dyDescent="0.25">
      <c r="A2" s="42" t="s">
        <v>12</v>
      </c>
      <c r="B2" s="43"/>
      <c r="C2" s="43"/>
      <c r="D2" s="43"/>
      <c r="E2" s="43"/>
    </row>
    <row r="3" spans="1:5" x14ac:dyDescent="0.25">
      <c r="A3" s="42" t="s">
        <v>62</v>
      </c>
      <c r="B3" s="42"/>
      <c r="C3" s="42"/>
      <c r="D3" s="42"/>
      <c r="E3" s="42"/>
    </row>
    <row r="4" spans="1:5" ht="15.6" customHeight="1" x14ac:dyDescent="0.25">
      <c r="A4" s="23" t="s">
        <v>13</v>
      </c>
      <c r="B4" s="10"/>
      <c r="C4" s="10"/>
      <c r="D4" s="44" t="s">
        <v>63</v>
      </c>
      <c r="E4" s="44"/>
    </row>
    <row r="5" spans="1:5" x14ac:dyDescent="0.25">
      <c r="A5" s="22"/>
      <c r="B5" s="10"/>
      <c r="C5" s="10"/>
      <c r="D5" s="10"/>
      <c r="E5" s="10"/>
    </row>
    <row r="6" spans="1:5" ht="13.15" customHeight="1" x14ac:dyDescent="0.25">
      <c r="A6" s="45" t="s">
        <v>0</v>
      </c>
      <c r="B6" s="45"/>
      <c r="C6" s="45"/>
      <c r="D6" s="45"/>
      <c r="E6" s="45"/>
    </row>
    <row r="7" spans="1:5" ht="13.15" customHeight="1" x14ac:dyDescent="0.25">
      <c r="A7" s="40" t="s">
        <v>23</v>
      </c>
      <c r="B7" s="40"/>
      <c r="C7" s="40"/>
      <c r="D7" s="40"/>
      <c r="E7" s="40"/>
    </row>
    <row r="8" spans="1:5" ht="13.15" customHeight="1" x14ac:dyDescent="0.25">
      <c r="A8" s="47" t="s">
        <v>1</v>
      </c>
      <c r="B8" s="47"/>
      <c r="C8" s="47"/>
      <c r="D8" s="47"/>
      <c r="E8" s="47"/>
    </row>
    <row r="9" spans="1:5" x14ac:dyDescent="0.25">
      <c r="A9" s="48" t="s">
        <v>47</v>
      </c>
      <c r="B9" s="48"/>
      <c r="C9" s="48"/>
      <c r="D9" s="48"/>
      <c r="E9" s="48"/>
    </row>
    <row r="10" spans="1:5" ht="24" customHeight="1" x14ac:dyDescent="0.25">
      <c r="A10" s="47" t="s">
        <v>14</v>
      </c>
      <c r="B10" s="47"/>
      <c r="C10" s="47"/>
      <c r="D10" s="47"/>
      <c r="E10" s="47"/>
    </row>
    <row r="11" spans="1:5" ht="29.45" customHeight="1" x14ac:dyDescent="0.25">
      <c r="A11" s="45" t="s">
        <v>48</v>
      </c>
      <c r="B11" s="45"/>
      <c r="C11" s="45"/>
      <c r="D11" s="45"/>
      <c r="E11" s="45"/>
    </row>
    <row r="12" spans="1:5" ht="13.15" customHeight="1" x14ac:dyDescent="0.25">
      <c r="A12" s="47" t="s">
        <v>15</v>
      </c>
      <c r="B12" s="47"/>
      <c r="C12" s="47"/>
      <c r="D12" s="47"/>
      <c r="E12" s="47"/>
    </row>
    <row r="13" spans="1:5" ht="13.15" customHeight="1" x14ac:dyDescent="0.25">
      <c r="A13" s="45" t="s">
        <v>49</v>
      </c>
      <c r="B13" s="45"/>
      <c r="C13" s="45"/>
      <c r="D13" s="45"/>
      <c r="E13" s="45"/>
    </row>
    <row r="14" spans="1:5" ht="15" customHeight="1" x14ac:dyDescent="0.25">
      <c r="A14" s="47" t="s">
        <v>2</v>
      </c>
      <c r="B14" s="47"/>
      <c r="C14" s="47"/>
      <c r="D14" s="47"/>
      <c r="E14" s="47"/>
    </row>
    <row r="15" spans="1:5" ht="18" customHeight="1" x14ac:dyDescent="0.25">
      <c r="A15" s="45" t="s">
        <v>68</v>
      </c>
      <c r="B15" s="45"/>
      <c r="C15" s="45"/>
      <c r="D15" s="45"/>
      <c r="E15" s="45"/>
    </row>
    <row r="16" spans="1:5" ht="11.25" customHeight="1" x14ac:dyDescent="0.25">
      <c r="A16" s="47" t="s">
        <v>16</v>
      </c>
      <c r="B16" s="47"/>
      <c r="C16" s="47"/>
      <c r="D16" s="47"/>
      <c r="E16" s="47"/>
    </row>
    <row r="17" spans="1:7" ht="31.5" customHeight="1" x14ac:dyDescent="0.25">
      <c r="A17" s="45" t="s">
        <v>51</v>
      </c>
      <c r="B17" s="45"/>
      <c r="C17" s="45"/>
      <c r="D17" s="45"/>
      <c r="E17" s="45"/>
    </row>
    <row r="18" spans="1:7" ht="66.75" customHeight="1" x14ac:dyDescent="0.25">
      <c r="A18" s="45" t="s">
        <v>52</v>
      </c>
      <c r="B18" s="45"/>
      <c r="C18" s="45"/>
      <c r="D18" s="45"/>
      <c r="E18" s="45"/>
    </row>
    <row r="19" spans="1:7" ht="28.5" customHeight="1" x14ac:dyDescent="0.25">
      <c r="A19" s="46" t="s">
        <v>53</v>
      </c>
      <c r="B19" s="46"/>
      <c r="C19" s="46"/>
      <c r="D19" s="46"/>
      <c r="E19" s="46"/>
    </row>
    <row r="20" spans="1:7" x14ac:dyDescent="0.25">
      <c r="A20" s="46"/>
      <c r="B20" s="46"/>
      <c r="C20" s="46"/>
      <c r="D20" s="46"/>
      <c r="E20" s="46"/>
      <c r="F20" s="1">
        <v>3248.15</v>
      </c>
      <c r="G20" s="1">
        <v>3</v>
      </c>
    </row>
    <row r="21" spans="1:7" ht="106.5" customHeight="1" x14ac:dyDescent="0.25">
      <c r="A21" s="13" t="s">
        <v>7</v>
      </c>
      <c r="B21" s="13" t="s">
        <v>10</v>
      </c>
      <c r="C21" s="13" t="s">
        <v>3</v>
      </c>
      <c r="D21" s="13" t="s">
        <v>9</v>
      </c>
      <c r="E21" s="13" t="s">
        <v>8</v>
      </c>
    </row>
    <row r="22" spans="1:7" ht="45" x14ac:dyDescent="0.25">
      <c r="A22" s="16" t="s">
        <v>37</v>
      </c>
      <c r="B22" s="13" t="s">
        <v>34</v>
      </c>
      <c r="C22" s="13" t="s">
        <v>4</v>
      </c>
      <c r="D22" s="13">
        <v>14.68</v>
      </c>
      <c r="E22" s="8">
        <f>D22*F20*G20</f>
        <v>143048.52599999998</v>
      </c>
    </row>
    <row r="23" spans="1:7" x14ac:dyDescent="0.25">
      <c r="A23" s="14" t="s">
        <v>39</v>
      </c>
      <c r="B23" s="13" t="s">
        <v>64</v>
      </c>
      <c r="C23" s="13" t="s">
        <v>25</v>
      </c>
      <c r="D23" s="13"/>
      <c r="E23" s="8">
        <v>0</v>
      </c>
    </row>
    <row r="24" spans="1:7" x14ac:dyDescent="0.25">
      <c r="A24" s="14" t="s">
        <v>35</v>
      </c>
      <c r="B24" s="13" t="s">
        <v>21</v>
      </c>
      <c r="C24" s="13" t="s">
        <v>4</v>
      </c>
      <c r="D24" s="13">
        <v>5.42</v>
      </c>
      <c r="E24" s="8">
        <f>D24*F20*G20</f>
        <v>52814.919000000009</v>
      </c>
    </row>
    <row r="25" spans="1:7" x14ac:dyDescent="0.25">
      <c r="A25" s="14" t="s">
        <v>40</v>
      </c>
      <c r="B25" s="13" t="s">
        <v>64</v>
      </c>
      <c r="C25" s="13" t="s">
        <v>25</v>
      </c>
      <c r="D25" s="13"/>
      <c r="E25" s="25">
        <v>0</v>
      </c>
    </row>
    <row r="26" spans="1:7" x14ac:dyDescent="0.25">
      <c r="A26" s="14" t="s">
        <v>41</v>
      </c>
      <c r="B26" s="13" t="s">
        <v>64</v>
      </c>
      <c r="C26" s="13" t="s">
        <v>25</v>
      </c>
      <c r="D26" s="13"/>
      <c r="E26" s="8">
        <v>5970.35</v>
      </c>
    </row>
    <row r="27" spans="1:7" x14ac:dyDescent="0.25">
      <c r="A27" s="14" t="s">
        <v>42</v>
      </c>
      <c r="B27" s="13" t="s">
        <v>64</v>
      </c>
      <c r="C27" s="13" t="s">
        <v>25</v>
      </c>
      <c r="D27" s="13"/>
      <c r="E27" s="8">
        <v>0</v>
      </c>
    </row>
    <row r="28" spans="1:7" x14ac:dyDescent="0.25">
      <c r="A28" s="17" t="s">
        <v>43</v>
      </c>
      <c r="B28" s="13" t="s">
        <v>64</v>
      </c>
      <c r="C28" s="13" t="s">
        <v>25</v>
      </c>
      <c r="D28" s="11"/>
      <c r="E28" s="8">
        <v>142.41</v>
      </c>
    </row>
    <row r="29" spans="1:7" x14ac:dyDescent="0.25">
      <c r="A29" s="14" t="s">
        <v>24</v>
      </c>
      <c r="B29" s="13" t="s">
        <v>64</v>
      </c>
      <c r="C29" s="13" t="s">
        <v>25</v>
      </c>
      <c r="D29" s="13"/>
      <c r="E29" s="8">
        <v>17874.86</v>
      </c>
    </row>
    <row r="30" spans="1:7" x14ac:dyDescent="0.25">
      <c r="A30" s="14" t="s">
        <v>76</v>
      </c>
      <c r="B30" s="13" t="s">
        <v>64</v>
      </c>
      <c r="C30" s="13" t="s">
        <v>25</v>
      </c>
      <c r="D30" s="13"/>
      <c r="E30" s="8">
        <v>4000</v>
      </c>
    </row>
    <row r="31" spans="1:7" x14ac:dyDescent="0.25">
      <c r="A31" s="14" t="s">
        <v>69</v>
      </c>
      <c r="B31" s="13" t="s">
        <v>72</v>
      </c>
      <c r="C31" s="13"/>
      <c r="D31" s="13">
        <v>11.6</v>
      </c>
      <c r="E31" s="8">
        <f>D31*235.95</f>
        <v>2737.02</v>
      </c>
    </row>
    <row r="32" spans="1:7" x14ac:dyDescent="0.25">
      <c r="A32" s="14" t="s">
        <v>70</v>
      </c>
      <c r="B32" s="13" t="s">
        <v>73</v>
      </c>
      <c r="C32" s="13"/>
      <c r="D32" s="13">
        <v>1</v>
      </c>
      <c r="E32" s="8">
        <f t="shared" ref="E32:E34" si="0">D32*235.95</f>
        <v>235.95</v>
      </c>
    </row>
    <row r="33" spans="1:5" ht="15.75" x14ac:dyDescent="0.25">
      <c r="A33" s="34" t="s">
        <v>77</v>
      </c>
      <c r="B33" s="13" t="s">
        <v>73</v>
      </c>
      <c r="C33" s="13"/>
      <c r="D33" s="13"/>
      <c r="E33" s="8">
        <v>8893.8700000000008</v>
      </c>
    </row>
    <row r="34" spans="1:5" x14ac:dyDescent="0.25">
      <c r="A34" s="15" t="s">
        <v>71</v>
      </c>
      <c r="B34" s="13" t="s">
        <v>74</v>
      </c>
      <c r="C34" s="18"/>
      <c r="D34" s="13">
        <v>2</v>
      </c>
      <c r="E34" s="8">
        <f t="shared" si="0"/>
        <v>471.9</v>
      </c>
    </row>
    <row r="35" spans="1:5" ht="30" x14ac:dyDescent="0.25">
      <c r="A35" s="33" t="s">
        <v>78</v>
      </c>
      <c r="B35" s="13" t="s">
        <v>74</v>
      </c>
      <c r="C35" s="18"/>
      <c r="D35" s="13"/>
      <c r="E35" s="8">
        <v>14738.26</v>
      </c>
    </row>
    <row r="36" spans="1:5" x14ac:dyDescent="0.25">
      <c r="A36" s="15"/>
      <c r="B36" s="13"/>
      <c r="C36" s="13"/>
      <c r="D36" s="32"/>
      <c r="E36" s="8"/>
    </row>
    <row r="37" spans="1:5" s="29" customFormat="1" ht="14.25" x14ac:dyDescent="0.2">
      <c r="A37" s="2" t="s">
        <v>22</v>
      </c>
      <c r="B37" s="26"/>
      <c r="C37" s="26"/>
      <c r="D37" s="27"/>
      <c r="E37" s="28">
        <f>SUM(E22:E36)</f>
        <v>250928.065</v>
      </c>
    </row>
    <row r="38" spans="1:5" ht="31.9" customHeight="1" x14ac:dyDescent="0.25">
      <c r="A38" s="51" t="s">
        <v>79</v>
      </c>
      <c r="B38" s="51"/>
      <c r="C38" s="51"/>
      <c r="D38" s="51"/>
      <c r="E38" s="51"/>
    </row>
    <row r="39" spans="1:5" ht="29.25" customHeight="1" x14ac:dyDescent="0.25">
      <c r="A39" s="45" t="s">
        <v>20</v>
      </c>
      <c r="B39" s="45"/>
      <c r="C39" s="45"/>
      <c r="D39" s="45"/>
      <c r="E39" s="45"/>
    </row>
    <row r="40" spans="1:5" x14ac:dyDescent="0.25">
      <c r="A40" s="45" t="s">
        <v>19</v>
      </c>
      <c r="B40" s="45"/>
      <c r="C40" s="45"/>
      <c r="D40" s="45"/>
      <c r="E40" s="45"/>
    </row>
    <row r="41" spans="1:5" ht="31.5" customHeight="1" x14ac:dyDescent="0.25">
      <c r="A41" s="45" t="s">
        <v>26</v>
      </c>
      <c r="B41" s="45"/>
      <c r="C41" s="45"/>
      <c r="D41" s="45"/>
      <c r="E41" s="45"/>
    </row>
    <row r="42" spans="1:5" x14ac:dyDescent="0.25">
      <c r="A42" s="45" t="s">
        <v>17</v>
      </c>
      <c r="B42" s="45"/>
      <c r="C42" s="45"/>
      <c r="D42" s="45"/>
      <c r="E42" s="45"/>
    </row>
    <row r="43" spans="1:5" x14ac:dyDescent="0.25">
      <c r="A43" s="20"/>
      <c r="B43" s="20"/>
      <c r="C43" s="20"/>
      <c r="D43" s="20"/>
      <c r="E43" s="20"/>
    </row>
    <row r="44" spans="1:5" x14ac:dyDescent="0.25">
      <c r="A44" s="52" t="s">
        <v>5</v>
      </c>
      <c r="B44" s="52"/>
      <c r="C44" s="52"/>
      <c r="D44" s="52"/>
      <c r="E44" s="52"/>
    </row>
    <row r="45" spans="1:5" x14ac:dyDescent="0.25">
      <c r="A45" s="45" t="s">
        <v>17</v>
      </c>
      <c r="B45" s="45"/>
      <c r="C45" s="45"/>
      <c r="D45" s="45"/>
      <c r="E45" s="45"/>
    </row>
    <row r="46" spans="1:5" ht="15" customHeight="1" x14ac:dyDescent="0.25">
      <c r="A46" s="54" t="s">
        <v>55</v>
      </c>
      <c r="B46" s="54"/>
      <c r="C46" s="54"/>
      <c r="D46" s="54"/>
      <c r="E46" s="54"/>
    </row>
    <row r="47" spans="1:5" x14ac:dyDescent="0.25">
      <c r="B47" s="53" t="s">
        <v>18</v>
      </c>
      <c r="C47" s="53"/>
      <c r="D47" s="53"/>
      <c r="E47" s="30" t="s">
        <v>6</v>
      </c>
    </row>
    <row r="48" spans="1:5" x14ac:dyDescent="0.25">
      <c r="A48" s="22"/>
      <c r="B48" s="22"/>
      <c r="C48" s="22"/>
      <c r="D48" s="22"/>
      <c r="E48" s="22"/>
    </row>
    <row r="49" spans="1:5" ht="15" customHeight="1" x14ac:dyDescent="0.25">
      <c r="A49" s="54" t="s">
        <v>54</v>
      </c>
      <c r="B49" s="54"/>
      <c r="C49" s="54"/>
      <c r="D49" s="54"/>
      <c r="E49" s="54"/>
    </row>
    <row r="50" spans="1:5" x14ac:dyDescent="0.25">
      <c r="B50" s="50" t="s">
        <v>18</v>
      </c>
      <c r="C50" s="50"/>
      <c r="D50" s="50"/>
      <c r="E50" s="30" t="s">
        <v>6</v>
      </c>
    </row>
    <row r="51" spans="1:5" x14ac:dyDescent="0.25">
      <c r="A51" s="1" t="s">
        <v>30</v>
      </c>
    </row>
    <row r="52" spans="1:5" x14ac:dyDescent="0.25">
      <c r="A52" s="29" t="s">
        <v>27</v>
      </c>
    </row>
    <row r="53" spans="1:5" x14ac:dyDescent="0.25">
      <c r="A53" s="1" t="s">
        <v>33</v>
      </c>
      <c r="B53" s="3">
        <f>'1кв'!B55</f>
        <v>33397.375</v>
      </c>
    </row>
    <row r="54" spans="1:5" ht="30" x14ac:dyDescent="0.25">
      <c r="A54" s="24" t="s">
        <v>75</v>
      </c>
      <c r="B54" s="5"/>
    </row>
    <row r="55" spans="1:5" x14ac:dyDescent="0.25">
      <c r="A55" s="1" t="s">
        <v>28</v>
      </c>
      <c r="B55" s="5">
        <v>237732.16</v>
      </c>
    </row>
    <row r="56" spans="1:5" x14ac:dyDescent="0.25">
      <c r="A56" s="24" t="s">
        <v>36</v>
      </c>
      <c r="B56" s="5">
        <f>3*150</f>
        <v>450</v>
      </c>
    </row>
    <row r="57" spans="1:5" x14ac:dyDescent="0.25">
      <c r="A57" s="24" t="s">
        <v>38</v>
      </c>
      <c r="B57" s="5">
        <f>200*3</f>
        <v>600</v>
      </c>
    </row>
    <row r="58" spans="1:5" ht="30" x14ac:dyDescent="0.25">
      <c r="A58" s="24" t="s">
        <v>31</v>
      </c>
      <c r="B58" s="5">
        <f>E37</f>
        <v>250928.065</v>
      </c>
    </row>
    <row r="59" spans="1:5" x14ac:dyDescent="0.25">
      <c r="A59" s="29" t="s">
        <v>29</v>
      </c>
      <c r="B59" s="6">
        <f>B53+B55+B56+B57-B58</f>
        <v>21251.47000000003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50:D50"/>
    <mergeCell ref="A20:E20"/>
    <mergeCell ref="A38:E38"/>
    <mergeCell ref="A39:E39"/>
    <mergeCell ref="A40:E40"/>
    <mergeCell ref="A41:E41"/>
    <mergeCell ref="A42:E42"/>
    <mergeCell ref="A44:E44"/>
    <mergeCell ref="A45:E45"/>
    <mergeCell ref="A46:E46"/>
    <mergeCell ref="B47:D47"/>
    <mergeCell ref="A49:E4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view="pageBreakPreview" topLeftCell="A20" zoomScaleSheetLayoutView="100" workbookViewId="0">
      <selection activeCell="E29" sqref="E29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3" width="15.7109375" style="1" customWidth="1"/>
    <col min="4" max="4" width="14.7109375" style="1" customWidth="1"/>
    <col min="5" max="5" width="14.140625" style="1" customWidth="1"/>
    <col min="6" max="6" width="10.7109375" style="1" bestFit="1" customWidth="1"/>
    <col min="7" max="16384" width="9.140625" style="1"/>
  </cols>
  <sheetData>
    <row r="1" spans="1:5" x14ac:dyDescent="0.25">
      <c r="A1" s="41" t="s">
        <v>11</v>
      </c>
      <c r="B1" s="41"/>
      <c r="C1" s="41"/>
      <c r="D1" s="41"/>
      <c r="E1" s="41"/>
    </row>
    <row r="2" spans="1:5" ht="24.75" customHeight="1" x14ac:dyDescent="0.25">
      <c r="A2" s="42" t="s">
        <v>12</v>
      </c>
      <c r="B2" s="43"/>
      <c r="C2" s="43"/>
      <c r="D2" s="43"/>
      <c r="E2" s="43"/>
    </row>
    <row r="3" spans="1:5" x14ac:dyDescent="0.25">
      <c r="A3" s="42" t="s">
        <v>65</v>
      </c>
      <c r="B3" s="42"/>
      <c r="C3" s="42"/>
      <c r="D3" s="42"/>
      <c r="E3" s="42"/>
    </row>
    <row r="4" spans="1:5" ht="15.6" customHeight="1" x14ac:dyDescent="0.25">
      <c r="A4" s="23" t="s">
        <v>13</v>
      </c>
      <c r="B4" s="10"/>
      <c r="C4" s="10"/>
      <c r="D4" s="44" t="s">
        <v>66</v>
      </c>
      <c r="E4" s="44"/>
    </row>
    <row r="5" spans="1:5" x14ac:dyDescent="0.25">
      <c r="A5" s="22"/>
      <c r="B5" s="10"/>
      <c r="C5" s="10"/>
      <c r="D5" s="10"/>
      <c r="E5" s="10"/>
    </row>
    <row r="6" spans="1:5" ht="13.15" customHeight="1" x14ac:dyDescent="0.25">
      <c r="A6" s="45" t="s">
        <v>0</v>
      </c>
      <c r="B6" s="45"/>
      <c r="C6" s="45"/>
      <c r="D6" s="45"/>
      <c r="E6" s="45"/>
    </row>
    <row r="7" spans="1:5" ht="13.15" customHeight="1" x14ac:dyDescent="0.25">
      <c r="A7" s="40" t="s">
        <v>23</v>
      </c>
      <c r="B7" s="40"/>
      <c r="C7" s="40"/>
      <c r="D7" s="40"/>
      <c r="E7" s="40"/>
    </row>
    <row r="8" spans="1:5" ht="13.15" customHeight="1" x14ac:dyDescent="0.25">
      <c r="A8" s="47" t="s">
        <v>1</v>
      </c>
      <c r="B8" s="47"/>
      <c r="C8" s="47"/>
      <c r="D8" s="47"/>
      <c r="E8" s="47"/>
    </row>
    <row r="9" spans="1:5" x14ac:dyDescent="0.25">
      <c r="A9" s="48" t="s">
        <v>47</v>
      </c>
      <c r="B9" s="48"/>
      <c r="C9" s="48"/>
      <c r="D9" s="48"/>
      <c r="E9" s="48"/>
    </row>
    <row r="10" spans="1:5" ht="28.15" customHeight="1" x14ac:dyDescent="0.25">
      <c r="A10" s="49" t="s">
        <v>14</v>
      </c>
      <c r="B10" s="49"/>
      <c r="C10" s="49"/>
      <c r="D10" s="49"/>
      <c r="E10" s="49"/>
    </row>
    <row r="11" spans="1:5" ht="29.45" customHeight="1" x14ac:dyDescent="0.25">
      <c r="A11" s="45" t="s">
        <v>48</v>
      </c>
      <c r="B11" s="45"/>
      <c r="C11" s="45"/>
      <c r="D11" s="45"/>
      <c r="E11" s="45"/>
    </row>
    <row r="12" spans="1:5" ht="13.15" customHeight="1" x14ac:dyDescent="0.25">
      <c r="A12" s="47" t="s">
        <v>15</v>
      </c>
      <c r="B12" s="47"/>
      <c r="C12" s="47"/>
      <c r="D12" s="47"/>
      <c r="E12" s="47"/>
    </row>
    <row r="13" spans="1:5" ht="13.15" customHeight="1" x14ac:dyDescent="0.25">
      <c r="A13" s="45" t="s">
        <v>49</v>
      </c>
      <c r="B13" s="45"/>
      <c r="C13" s="45"/>
      <c r="D13" s="45"/>
      <c r="E13" s="45"/>
    </row>
    <row r="14" spans="1:5" ht="15" customHeight="1" x14ac:dyDescent="0.25">
      <c r="A14" s="47" t="s">
        <v>2</v>
      </c>
      <c r="B14" s="47"/>
      <c r="C14" s="47"/>
      <c r="D14" s="47"/>
      <c r="E14" s="47"/>
    </row>
    <row r="15" spans="1:5" ht="18" customHeight="1" x14ac:dyDescent="0.25">
      <c r="A15" s="45" t="s">
        <v>50</v>
      </c>
      <c r="B15" s="45"/>
      <c r="C15" s="45"/>
      <c r="D15" s="45"/>
      <c r="E15" s="45"/>
    </row>
    <row r="16" spans="1:5" ht="11.25" customHeight="1" x14ac:dyDescent="0.25">
      <c r="A16" s="47" t="s">
        <v>16</v>
      </c>
      <c r="B16" s="47"/>
      <c r="C16" s="47"/>
      <c r="D16" s="47"/>
      <c r="E16" s="47"/>
    </row>
    <row r="17" spans="1:7" ht="31.5" customHeight="1" x14ac:dyDescent="0.25">
      <c r="A17" s="45" t="s">
        <v>51</v>
      </c>
      <c r="B17" s="45"/>
      <c r="C17" s="45"/>
      <c r="D17" s="45"/>
      <c r="E17" s="45"/>
    </row>
    <row r="18" spans="1:7" ht="66.75" customHeight="1" x14ac:dyDescent="0.25">
      <c r="A18" s="45" t="s">
        <v>52</v>
      </c>
      <c r="B18" s="45"/>
      <c r="C18" s="45"/>
      <c r="D18" s="45"/>
      <c r="E18" s="45"/>
    </row>
    <row r="19" spans="1:7" ht="28.5" customHeight="1" x14ac:dyDescent="0.25">
      <c r="A19" s="46" t="s">
        <v>53</v>
      </c>
      <c r="B19" s="46"/>
      <c r="C19" s="46"/>
      <c r="D19" s="46"/>
      <c r="E19" s="46"/>
    </row>
    <row r="20" spans="1:7" x14ac:dyDescent="0.25">
      <c r="A20" s="46"/>
      <c r="B20" s="46"/>
      <c r="C20" s="46"/>
      <c r="D20" s="46"/>
      <c r="E20" s="46"/>
      <c r="F20" s="1">
        <v>3248.15</v>
      </c>
      <c r="G20" s="1">
        <v>3</v>
      </c>
    </row>
    <row r="21" spans="1:7" ht="106.5" customHeight="1" x14ac:dyDescent="0.25">
      <c r="A21" s="13" t="s">
        <v>7</v>
      </c>
      <c r="B21" s="13" t="s">
        <v>10</v>
      </c>
      <c r="C21" s="13" t="s">
        <v>3</v>
      </c>
      <c r="D21" s="13" t="s">
        <v>9</v>
      </c>
      <c r="E21" s="13" t="s">
        <v>8</v>
      </c>
    </row>
    <row r="22" spans="1:7" ht="45" x14ac:dyDescent="0.25">
      <c r="A22" s="16" t="s">
        <v>37</v>
      </c>
      <c r="B22" s="13" t="s">
        <v>34</v>
      </c>
      <c r="C22" s="13" t="s">
        <v>4</v>
      </c>
      <c r="D22" s="13">
        <v>16.43</v>
      </c>
      <c r="E22" s="8">
        <f>D22*F20*G20</f>
        <v>160101.31349999999</v>
      </c>
    </row>
    <row r="23" spans="1:7" x14ac:dyDescent="0.25">
      <c r="A23" s="14" t="s">
        <v>39</v>
      </c>
      <c r="B23" s="13" t="s">
        <v>67</v>
      </c>
      <c r="C23" s="13" t="s">
        <v>25</v>
      </c>
      <c r="D23" s="13"/>
      <c r="E23" s="8">
        <v>0</v>
      </c>
    </row>
    <row r="24" spans="1:7" x14ac:dyDescent="0.25">
      <c r="A24" s="14" t="s">
        <v>35</v>
      </c>
      <c r="B24" s="13" t="s">
        <v>21</v>
      </c>
      <c r="C24" s="13" t="s">
        <v>4</v>
      </c>
      <c r="D24" s="13">
        <v>6.06</v>
      </c>
      <c r="E24" s="8">
        <f>D24*F20*G20</f>
        <v>59051.366999999998</v>
      </c>
    </row>
    <row r="25" spans="1:7" x14ac:dyDescent="0.25">
      <c r="A25" s="14" t="s">
        <v>40</v>
      </c>
      <c r="B25" s="13" t="s">
        <v>67</v>
      </c>
      <c r="C25" s="13" t="s">
        <v>25</v>
      </c>
      <c r="D25" s="13"/>
      <c r="E25" s="25">
        <v>0</v>
      </c>
    </row>
    <row r="26" spans="1:7" x14ac:dyDescent="0.25">
      <c r="A26" s="14" t="s">
        <v>41</v>
      </c>
      <c r="B26" s="13" t="s">
        <v>67</v>
      </c>
      <c r="C26" s="13" t="s">
        <v>25</v>
      </c>
      <c r="D26" s="13"/>
      <c r="E26" s="8">
        <v>5936.4</v>
      </c>
    </row>
    <row r="27" spans="1:7" x14ac:dyDescent="0.25">
      <c r="A27" s="14" t="s">
        <v>42</v>
      </c>
      <c r="B27" s="13" t="s">
        <v>67</v>
      </c>
      <c r="C27" s="13" t="s">
        <v>25</v>
      </c>
      <c r="D27" s="13"/>
      <c r="E27" s="8">
        <v>0</v>
      </c>
    </row>
    <row r="28" spans="1:7" x14ac:dyDescent="0.25">
      <c r="A28" s="17" t="s">
        <v>43</v>
      </c>
      <c r="B28" s="13" t="s">
        <v>67</v>
      </c>
      <c r="C28" s="13" t="s">
        <v>25</v>
      </c>
      <c r="D28" s="11"/>
      <c r="E28" s="8">
        <v>142.41</v>
      </c>
    </row>
    <row r="29" spans="1:7" x14ac:dyDescent="0.25">
      <c r="A29" s="14" t="s">
        <v>24</v>
      </c>
      <c r="B29" s="13" t="s">
        <v>67</v>
      </c>
      <c r="C29" s="13" t="s">
        <v>25</v>
      </c>
      <c r="D29" s="13"/>
      <c r="E29" s="8"/>
    </row>
    <row r="30" spans="1:7" ht="30" x14ac:dyDescent="0.25">
      <c r="A30" s="17" t="s">
        <v>80</v>
      </c>
      <c r="B30" s="13" t="s">
        <v>84</v>
      </c>
      <c r="C30" s="13" t="s">
        <v>25</v>
      </c>
      <c r="D30" s="13"/>
      <c r="E30" s="8">
        <v>16523.23</v>
      </c>
    </row>
    <row r="31" spans="1:7" x14ac:dyDescent="0.25">
      <c r="A31" s="17" t="s">
        <v>81</v>
      </c>
      <c r="B31" s="13" t="s">
        <v>84</v>
      </c>
      <c r="C31" s="13" t="s">
        <v>25</v>
      </c>
      <c r="D31" s="13"/>
      <c r="E31" s="8">
        <v>3420.7</v>
      </c>
    </row>
    <row r="32" spans="1:7" x14ac:dyDescent="0.25">
      <c r="A32" s="17" t="s">
        <v>82</v>
      </c>
      <c r="B32" s="13" t="s">
        <v>84</v>
      </c>
      <c r="C32" s="13" t="s">
        <v>25</v>
      </c>
      <c r="D32" s="13"/>
      <c r="E32" s="8">
        <v>31738.799999999999</v>
      </c>
    </row>
    <row r="33" spans="1:5" ht="30" x14ac:dyDescent="0.25">
      <c r="A33" s="17" t="s">
        <v>83</v>
      </c>
      <c r="B33" s="13" t="s">
        <v>84</v>
      </c>
      <c r="C33" s="13" t="s">
        <v>25</v>
      </c>
      <c r="D33" s="13"/>
      <c r="E33" s="8">
        <v>6261.7</v>
      </c>
    </row>
    <row r="34" spans="1:5" x14ac:dyDescent="0.25">
      <c r="A34" s="15"/>
      <c r="B34" s="13"/>
      <c r="C34" s="13"/>
      <c r="D34" s="7"/>
      <c r="E34" s="8"/>
    </row>
    <row r="35" spans="1:5" s="29" customFormat="1" ht="14.25" x14ac:dyDescent="0.2">
      <c r="A35" s="2" t="s">
        <v>22</v>
      </c>
      <c r="B35" s="26"/>
      <c r="C35" s="26"/>
      <c r="D35" s="27"/>
      <c r="E35" s="28">
        <f>SUM(E22:E34)</f>
        <v>283175.92050000001</v>
      </c>
    </row>
    <row r="36" spans="1:5" ht="31.9" customHeight="1" x14ac:dyDescent="0.25">
      <c r="A36" s="51" t="s">
        <v>85</v>
      </c>
      <c r="B36" s="51"/>
      <c r="C36" s="51"/>
      <c r="D36" s="51"/>
      <c r="E36" s="51"/>
    </row>
    <row r="37" spans="1:5" ht="29.25" customHeight="1" x14ac:dyDescent="0.25">
      <c r="A37" s="45" t="s">
        <v>20</v>
      </c>
      <c r="B37" s="45"/>
      <c r="C37" s="45"/>
      <c r="D37" s="45"/>
      <c r="E37" s="45"/>
    </row>
    <row r="38" spans="1:5" x14ac:dyDescent="0.25">
      <c r="A38" s="45" t="s">
        <v>19</v>
      </c>
      <c r="B38" s="45"/>
      <c r="C38" s="45"/>
      <c r="D38" s="45"/>
      <c r="E38" s="45"/>
    </row>
    <row r="39" spans="1:5" ht="31.5" customHeight="1" x14ac:dyDescent="0.25">
      <c r="A39" s="45" t="s">
        <v>26</v>
      </c>
      <c r="B39" s="45"/>
      <c r="C39" s="45"/>
      <c r="D39" s="45"/>
      <c r="E39" s="45"/>
    </row>
    <row r="40" spans="1:5" x14ac:dyDescent="0.25">
      <c r="A40" s="45" t="s">
        <v>17</v>
      </c>
      <c r="B40" s="45"/>
      <c r="C40" s="45"/>
      <c r="D40" s="45"/>
      <c r="E40" s="45"/>
    </row>
    <row r="41" spans="1:5" x14ac:dyDescent="0.25">
      <c r="A41" s="20"/>
      <c r="B41" s="20"/>
      <c r="C41" s="20"/>
      <c r="D41" s="20"/>
      <c r="E41" s="20"/>
    </row>
    <row r="42" spans="1:5" x14ac:dyDescent="0.25">
      <c r="A42" s="52" t="s">
        <v>5</v>
      </c>
      <c r="B42" s="52"/>
      <c r="C42" s="52"/>
      <c r="D42" s="52"/>
      <c r="E42" s="52"/>
    </row>
    <row r="43" spans="1:5" x14ac:dyDescent="0.25">
      <c r="A43" s="45" t="s">
        <v>17</v>
      </c>
      <c r="B43" s="45"/>
      <c r="C43" s="45"/>
      <c r="D43" s="45"/>
      <c r="E43" s="45"/>
    </row>
    <row r="44" spans="1:5" ht="15" customHeight="1" x14ac:dyDescent="0.25">
      <c r="A44" s="54" t="s">
        <v>55</v>
      </c>
      <c r="B44" s="54"/>
      <c r="C44" s="54"/>
      <c r="D44" s="54"/>
      <c r="E44" s="54"/>
    </row>
    <row r="45" spans="1:5" x14ac:dyDescent="0.25">
      <c r="B45" s="53" t="s">
        <v>18</v>
      </c>
      <c r="C45" s="53"/>
      <c r="D45" s="53"/>
      <c r="E45" s="30" t="s">
        <v>6</v>
      </c>
    </row>
    <row r="46" spans="1:5" x14ac:dyDescent="0.25">
      <c r="A46" s="22"/>
      <c r="B46" s="22"/>
      <c r="C46" s="22"/>
      <c r="D46" s="22"/>
      <c r="E46" s="22"/>
    </row>
    <row r="47" spans="1:5" ht="15" customHeight="1" x14ac:dyDescent="0.25">
      <c r="A47" s="54" t="s">
        <v>54</v>
      </c>
      <c r="B47" s="54"/>
      <c r="C47" s="54"/>
      <c r="D47" s="54"/>
      <c r="E47" s="54"/>
    </row>
    <row r="48" spans="1:5" x14ac:dyDescent="0.25">
      <c r="B48" s="50" t="s">
        <v>18</v>
      </c>
      <c r="C48" s="50"/>
      <c r="D48" s="50"/>
      <c r="E48" s="30" t="s">
        <v>6</v>
      </c>
    </row>
    <row r="49" spans="1:2" x14ac:dyDescent="0.25">
      <c r="A49" s="1" t="s">
        <v>30</v>
      </c>
    </row>
    <row r="50" spans="1:2" x14ac:dyDescent="0.25">
      <c r="A50" s="29" t="s">
        <v>27</v>
      </c>
    </row>
    <row r="51" spans="1:2" x14ac:dyDescent="0.25">
      <c r="A51" s="1" t="s">
        <v>33</v>
      </c>
      <c r="B51" s="3">
        <f>'2кв'!B59</f>
        <v>21251.47000000003</v>
      </c>
    </row>
    <row r="52" spans="1:2" ht="30" x14ac:dyDescent="0.25">
      <c r="A52" s="24" t="s">
        <v>86</v>
      </c>
      <c r="B52" s="5"/>
    </row>
    <row r="53" spans="1:2" x14ac:dyDescent="0.25">
      <c r="A53" s="1" t="s">
        <v>28</v>
      </c>
      <c r="B53" s="5">
        <v>263762.56</v>
      </c>
    </row>
    <row r="54" spans="1:2" x14ac:dyDescent="0.25">
      <c r="A54" s="24" t="s">
        <v>36</v>
      </c>
      <c r="B54" s="5">
        <f>3*150</f>
        <v>450</v>
      </c>
    </row>
    <row r="55" spans="1:2" x14ac:dyDescent="0.25">
      <c r="A55" s="24" t="s">
        <v>38</v>
      </c>
      <c r="B55" s="5">
        <f>200*3</f>
        <v>600</v>
      </c>
    </row>
    <row r="56" spans="1:2" ht="30" x14ac:dyDescent="0.25">
      <c r="A56" s="24" t="s">
        <v>31</v>
      </c>
      <c r="B56" s="5">
        <f>E35</f>
        <v>283175.92050000001</v>
      </c>
    </row>
    <row r="57" spans="1:2" x14ac:dyDescent="0.25">
      <c r="A57" s="29" t="s">
        <v>29</v>
      </c>
      <c r="B57" s="6">
        <f>B51+B53+B54+B55-B56</f>
        <v>2888.1095000000205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8:D48"/>
    <mergeCell ref="A20:E20"/>
    <mergeCell ref="A36:E36"/>
    <mergeCell ref="A37:E37"/>
    <mergeCell ref="A38:E38"/>
    <mergeCell ref="A39:E39"/>
    <mergeCell ref="A40:E40"/>
    <mergeCell ref="A42:E42"/>
    <mergeCell ref="A43:E43"/>
    <mergeCell ref="A44:E44"/>
    <mergeCell ref="B45:D45"/>
    <mergeCell ref="A47:E4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view="pageBreakPreview" topLeftCell="A43" zoomScaleSheetLayoutView="100" workbookViewId="0">
      <selection activeCell="H36" sqref="H36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3" width="15.7109375" style="1" customWidth="1"/>
    <col min="4" max="4" width="14.7109375" style="1" customWidth="1"/>
    <col min="5" max="5" width="14.140625" style="1" customWidth="1"/>
    <col min="6" max="6" width="10.7109375" style="1" bestFit="1" customWidth="1"/>
    <col min="7" max="16384" width="9.140625" style="1"/>
  </cols>
  <sheetData>
    <row r="1" spans="1:5" x14ac:dyDescent="0.25">
      <c r="A1" s="41" t="s">
        <v>11</v>
      </c>
      <c r="B1" s="41"/>
      <c r="C1" s="41"/>
      <c r="D1" s="41"/>
      <c r="E1" s="41"/>
    </row>
    <row r="2" spans="1:5" ht="24.75" customHeight="1" x14ac:dyDescent="0.25">
      <c r="A2" s="42" t="s">
        <v>12</v>
      </c>
      <c r="B2" s="43"/>
      <c r="C2" s="43"/>
      <c r="D2" s="43"/>
      <c r="E2" s="43"/>
    </row>
    <row r="3" spans="1:5" x14ac:dyDescent="0.25">
      <c r="A3" s="42" t="s">
        <v>87</v>
      </c>
      <c r="B3" s="42"/>
      <c r="C3" s="42"/>
      <c r="D3" s="42"/>
      <c r="E3" s="42"/>
    </row>
    <row r="4" spans="1:5" ht="15.6" customHeight="1" x14ac:dyDescent="0.25">
      <c r="A4" s="38" t="s">
        <v>13</v>
      </c>
      <c r="B4" s="10"/>
      <c r="C4" s="10"/>
      <c r="D4" s="55"/>
      <c r="E4" s="55" t="s">
        <v>88</v>
      </c>
    </row>
    <row r="5" spans="1:5" x14ac:dyDescent="0.25">
      <c r="A5" s="39"/>
      <c r="B5" s="10"/>
      <c r="C5" s="10"/>
      <c r="D5" s="10"/>
      <c r="E5" s="10"/>
    </row>
    <row r="6" spans="1:5" ht="13.15" customHeight="1" x14ac:dyDescent="0.25">
      <c r="A6" s="45" t="s">
        <v>0</v>
      </c>
      <c r="B6" s="45"/>
      <c r="C6" s="45"/>
      <c r="D6" s="45"/>
      <c r="E6" s="45"/>
    </row>
    <row r="7" spans="1:5" ht="13.15" customHeight="1" x14ac:dyDescent="0.25">
      <c r="A7" s="40" t="s">
        <v>23</v>
      </c>
      <c r="B7" s="40"/>
      <c r="C7" s="40"/>
      <c r="D7" s="40"/>
      <c r="E7" s="40"/>
    </row>
    <row r="8" spans="1:5" ht="13.15" customHeight="1" x14ac:dyDescent="0.25">
      <c r="A8" s="47" t="s">
        <v>1</v>
      </c>
      <c r="B8" s="47"/>
      <c r="C8" s="47"/>
      <c r="D8" s="47"/>
      <c r="E8" s="47"/>
    </row>
    <row r="9" spans="1:5" x14ac:dyDescent="0.25">
      <c r="A9" s="48" t="s">
        <v>47</v>
      </c>
      <c r="B9" s="48"/>
      <c r="C9" s="48"/>
      <c r="D9" s="48"/>
      <c r="E9" s="48"/>
    </row>
    <row r="10" spans="1:5" ht="28.15" customHeight="1" x14ac:dyDescent="0.25">
      <c r="A10" s="49" t="s">
        <v>14</v>
      </c>
      <c r="B10" s="49"/>
      <c r="C10" s="49"/>
      <c r="D10" s="49"/>
      <c r="E10" s="49"/>
    </row>
    <row r="11" spans="1:5" ht="29.45" customHeight="1" x14ac:dyDescent="0.25">
      <c r="A11" s="45" t="s">
        <v>48</v>
      </c>
      <c r="B11" s="45"/>
      <c r="C11" s="45"/>
      <c r="D11" s="45"/>
      <c r="E11" s="45"/>
    </row>
    <row r="12" spans="1:5" ht="13.15" customHeight="1" x14ac:dyDescent="0.25">
      <c r="A12" s="47" t="s">
        <v>15</v>
      </c>
      <c r="B12" s="47"/>
      <c r="C12" s="47"/>
      <c r="D12" s="47"/>
      <c r="E12" s="47"/>
    </row>
    <row r="13" spans="1:5" ht="13.15" customHeight="1" x14ac:dyDescent="0.25">
      <c r="A13" s="45" t="s">
        <v>49</v>
      </c>
      <c r="B13" s="45"/>
      <c r="C13" s="45"/>
      <c r="D13" s="45"/>
      <c r="E13" s="45"/>
    </row>
    <row r="14" spans="1:5" ht="15" customHeight="1" x14ac:dyDescent="0.25">
      <c r="A14" s="47" t="s">
        <v>2</v>
      </c>
      <c r="B14" s="47"/>
      <c r="C14" s="47"/>
      <c r="D14" s="47"/>
      <c r="E14" s="47"/>
    </row>
    <row r="15" spans="1:5" ht="18" customHeight="1" x14ac:dyDescent="0.25">
      <c r="A15" s="45" t="s">
        <v>68</v>
      </c>
      <c r="B15" s="45"/>
      <c r="C15" s="45"/>
      <c r="D15" s="45"/>
      <c r="E15" s="45"/>
    </row>
    <row r="16" spans="1:5" ht="11.25" customHeight="1" x14ac:dyDescent="0.25">
      <c r="A16" s="47" t="s">
        <v>16</v>
      </c>
      <c r="B16" s="47"/>
      <c r="C16" s="47"/>
      <c r="D16" s="47"/>
      <c r="E16" s="47"/>
    </row>
    <row r="17" spans="1:7" ht="31.5" customHeight="1" x14ac:dyDescent="0.25">
      <c r="A17" s="45" t="s">
        <v>51</v>
      </c>
      <c r="B17" s="45"/>
      <c r="C17" s="45"/>
      <c r="D17" s="45"/>
      <c r="E17" s="45"/>
    </row>
    <row r="18" spans="1:7" ht="66.75" customHeight="1" x14ac:dyDescent="0.25">
      <c r="A18" s="45" t="s">
        <v>52</v>
      </c>
      <c r="B18" s="45"/>
      <c r="C18" s="45"/>
      <c r="D18" s="45"/>
      <c r="E18" s="45"/>
    </row>
    <row r="19" spans="1:7" ht="28.5" customHeight="1" x14ac:dyDescent="0.25">
      <c r="A19" s="46" t="s">
        <v>53</v>
      </c>
      <c r="B19" s="46"/>
      <c r="C19" s="46"/>
      <c r="D19" s="46"/>
      <c r="E19" s="46"/>
    </row>
    <row r="20" spans="1:7" x14ac:dyDescent="0.25">
      <c r="A20" s="46"/>
      <c r="B20" s="46"/>
      <c r="C20" s="46"/>
      <c r="D20" s="46"/>
      <c r="E20" s="46"/>
      <c r="F20" s="1">
        <v>3248.15</v>
      </c>
      <c r="G20" s="1">
        <v>3</v>
      </c>
    </row>
    <row r="21" spans="1:7" ht="106.5" customHeight="1" x14ac:dyDescent="0.25">
      <c r="A21" s="13" t="s">
        <v>7</v>
      </c>
      <c r="B21" s="13" t="s">
        <v>10</v>
      </c>
      <c r="C21" s="13" t="s">
        <v>3</v>
      </c>
      <c r="D21" s="13" t="s">
        <v>9</v>
      </c>
      <c r="E21" s="13" t="s">
        <v>8</v>
      </c>
    </row>
    <row r="22" spans="1:7" ht="45" x14ac:dyDescent="0.25">
      <c r="A22" s="16" t="s">
        <v>37</v>
      </c>
      <c r="B22" s="13" t="s">
        <v>34</v>
      </c>
      <c r="C22" s="13" t="s">
        <v>4</v>
      </c>
      <c r="D22" s="13">
        <v>16.43</v>
      </c>
      <c r="E22" s="8">
        <f>D22*F20*G20</f>
        <v>160101.31349999999</v>
      </c>
    </row>
    <row r="23" spans="1:7" x14ac:dyDescent="0.25">
      <c r="A23" s="14" t="s">
        <v>39</v>
      </c>
      <c r="B23" s="13" t="s">
        <v>89</v>
      </c>
      <c r="C23" s="13" t="s">
        <v>25</v>
      </c>
      <c r="D23" s="13"/>
      <c r="E23" s="8">
        <v>0</v>
      </c>
    </row>
    <row r="24" spans="1:7" x14ac:dyDescent="0.25">
      <c r="A24" s="14" t="s">
        <v>35</v>
      </c>
      <c r="B24" s="13" t="s">
        <v>21</v>
      </c>
      <c r="C24" s="13" t="s">
        <v>4</v>
      </c>
      <c r="D24" s="13">
        <v>6.06</v>
      </c>
      <c r="E24" s="8">
        <f>D24*F20*G20</f>
        <v>59051.366999999998</v>
      </c>
    </row>
    <row r="25" spans="1:7" x14ac:dyDescent="0.25">
      <c r="A25" s="14" t="s">
        <v>96</v>
      </c>
      <c r="B25" s="13" t="s">
        <v>89</v>
      </c>
      <c r="C25" s="13" t="s">
        <v>25</v>
      </c>
      <c r="D25" s="13"/>
      <c r="E25" s="25">
        <v>0</v>
      </c>
    </row>
    <row r="26" spans="1:7" x14ac:dyDescent="0.25">
      <c r="A26" s="14" t="s">
        <v>97</v>
      </c>
      <c r="B26" s="13" t="s">
        <v>89</v>
      </c>
      <c r="C26" s="13" t="s">
        <v>25</v>
      </c>
      <c r="D26" s="13"/>
      <c r="E26" s="8">
        <v>9292.6</v>
      </c>
    </row>
    <row r="27" spans="1:7" x14ac:dyDescent="0.25">
      <c r="A27" s="14" t="s">
        <v>98</v>
      </c>
      <c r="B27" s="13" t="s">
        <v>89</v>
      </c>
      <c r="C27" s="13" t="s">
        <v>25</v>
      </c>
      <c r="D27" s="13"/>
      <c r="E27" s="8">
        <v>0</v>
      </c>
    </row>
    <row r="28" spans="1:7" x14ac:dyDescent="0.25">
      <c r="A28" s="17" t="s">
        <v>95</v>
      </c>
      <c r="B28" s="13" t="s">
        <v>89</v>
      </c>
      <c r="C28" s="13" t="s">
        <v>25</v>
      </c>
      <c r="D28" s="11"/>
      <c r="E28" s="8">
        <v>35.6</v>
      </c>
    </row>
    <row r="29" spans="1:7" x14ac:dyDescent="0.25">
      <c r="A29" s="14" t="s">
        <v>24</v>
      </c>
      <c r="B29" s="13" t="s">
        <v>89</v>
      </c>
      <c r="C29" s="13" t="s">
        <v>25</v>
      </c>
      <c r="D29" s="13"/>
      <c r="E29" s="8">
        <f>5423.16+2328.41</f>
        <v>7751.57</v>
      </c>
      <c r="F29" s="1">
        <v>2328.41</v>
      </c>
      <c r="G29" s="1" t="s">
        <v>132</v>
      </c>
    </row>
    <row r="30" spans="1:7" x14ac:dyDescent="0.25">
      <c r="A30" s="14" t="s">
        <v>99</v>
      </c>
      <c r="B30" s="13" t="s">
        <v>89</v>
      </c>
      <c r="C30" s="13" t="s">
        <v>25</v>
      </c>
      <c r="D30" s="13"/>
      <c r="E30" s="8">
        <v>600</v>
      </c>
    </row>
    <row r="31" spans="1:7" x14ac:dyDescent="0.25">
      <c r="A31" s="17" t="s">
        <v>93</v>
      </c>
      <c r="B31" s="13" t="s">
        <v>90</v>
      </c>
      <c r="C31" s="13" t="s">
        <v>44</v>
      </c>
      <c r="D31" s="13">
        <v>1.5</v>
      </c>
      <c r="E31" s="8">
        <f>D31*260.07</f>
        <v>390.10500000000002</v>
      </c>
    </row>
    <row r="32" spans="1:7" ht="30" x14ac:dyDescent="0.25">
      <c r="A32" s="17" t="s">
        <v>92</v>
      </c>
      <c r="B32" s="13" t="s">
        <v>91</v>
      </c>
      <c r="C32" s="13" t="s">
        <v>25</v>
      </c>
      <c r="D32" s="13"/>
      <c r="E32" s="8">
        <v>5484.8</v>
      </c>
    </row>
    <row r="33" spans="1:5" x14ac:dyDescent="0.25">
      <c r="A33" s="17" t="s">
        <v>94</v>
      </c>
      <c r="B33" s="13" t="s">
        <v>91</v>
      </c>
      <c r="C33" s="13" t="s">
        <v>44</v>
      </c>
      <c r="D33" s="13">
        <v>14</v>
      </c>
      <c r="E33" s="8">
        <f>D33*260.07</f>
        <v>3640.98</v>
      </c>
    </row>
    <row r="34" spans="1:5" x14ac:dyDescent="0.25">
      <c r="A34" s="15"/>
      <c r="B34" s="13"/>
      <c r="C34" s="13"/>
      <c r="D34" s="7"/>
      <c r="E34" s="8"/>
    </row>
    <row r="35" spans="1:5" s="29" customFormat="1" ht="14.25" x14ac:dyDescent="0.2">
      <c r="A35" s="2" t="s">
        <v>22</v>
      </c>
      <c r="B35" s="26"/>
      <c r="C35" s="26"/>
      <c r="D35" s="27"/>
      <c r="E35" s="28">
        <f>SUM(E22:E34)</f>
        <v>246348.33550000002</v>
      </c>
    </row>
    <row r="36" spans="1:5" ht="31.9" customHeight="1" x14ac:dyDescent="0.25">
      <c r="A36" s="51" t="s">
        <v>133</v>
      </c>
      <c r="B36" s="51"/>
      <c r="C36" s="51"/>
      <c r="D36" s="51"/>
      <c r="E36" s="51"/>
    </row>
    <row r="37" spans="1:5" ht="29.25" customHeight="1" x14ac:dyDescent="0.25">
      <c r="A37" s="45" t="s">
        <v>20</v>
      </c>
      <c r="B37" s="45"/>
      <c r="C37" s="45"/>
      <c r="D37" s="45"/>
      <c r="E37" s="45"/>
    </row>
    <row r="38" spans="1:5" x14ac:dyDescent="0.25">
      <c r="A38" s="45" t="s">
        <v>19</v>
      </c>
      <c r="B38" s="45"/>
      <c r="C38" s="45"/>
      <c r="D38" s="45"/>
      <c r="E38" s="45"/>
    </row>
    <row r="39" spans="1:5" ht="31.5" customHeight="1" x14ac:dyDescent="0.25">
      <c r="A39" s="45" t="s">
        <v>26</v>
      </c>
      <c r="B39" s="45"/>
      <c r="C39" s="45"/>
      <c r="D39" s="45"/>
      <c r="E39" s="45"/>
    </row>
    <row r="40" spans="1:5" x14ac:dyDescent="0.25">
      <c r="A40" s="45" t="s">
        <v>17</v>
      </c>
      <c r="B40" s="45"/>
      <c r="C40" s="45"/>
      <c r="D40" s="45"/>
      <c r="E40" s="45"/>
    </row>
    <row r="41" spans="1:5" x14ac:dyDescent="0.25">
      <c r="A41" s="36"/>
      <c r="B41" s="36"/>
      <c r="C41" s="36"/>
      <c r="D41" s="36"/>
      <c r="E41" s="36"/>
    </row>
    <row r="42" spans="1:5" x14ac:dyDescent="0.25">
      <c r="A42" s="52" t="s">
        <v>5</v>
      </c>
      <c r="B42" s="52"/>
      <c r="C42" s="52"/>
      <c r="D42" s="52"/>
      <c r="E42" s="52"/>
    </row>
    <row r="43" spans="1:5" x14ac:dyDescent="0.25">
      <c r="A43" s="45" t="s">
        <v>17</v>
      </c>
      <c r="B43" s="45"/>
      <c r="C43" s="45"/>
      <c r="D43" s="45"/>
      <c r="E43" s="45"/>
    </row>
    <row r="44" spans="1:5" ht="15" customHeight="1" x14ac:dyDescent="0.25">
      <c r="A44" s="54" t="s">
        <v>55</v>
      </c>
      <c r="B44" s="54"/>
      <c r="C44" s="54"/>
      <c r="D44" s="54"/>
      <c r="E44" s="54"/>
    </row>
    <row r="45" spans="1:5" x14ac:dyDescent="0.25">
      <c r="B45" s="53" t="s">
        <v>18</v>
      </c>
      <c r="C45" s="53"/>
      <c r="D45" s="53"/>
      <c r="E45" s="37" t="s">
        <v>6</v>
      </c>
    </row>
    <row r="46" spans="1:5" x14ac:dyDescent="0.25">
      <c r="A46" s="39"/>
      <c r="B46" s="39"/>
      <c r="C46" s="39"/>
      <c r="D46" s="39"/>
      <c r="E46" s="39"/>
    </row>
    <row r="47" spans="1:5" ht="15" customHeight="1" x14ac:dyDescent="0.25">
      <c r="A47" s="54" t="s">
        <v>54</v>
      </c>
      <c r="B47" s="54"/>
      <c r="C47" s="54"/>
      <c r="D47" s="54"/>
      <c r="E47" s="54"/>
    </row>
    <row r="48" spans="1:5" x14ac:dyDescent="0.25">
      <c r="B48" s="50" t="s">
        <v>18</v>
      </c>
      <c r="C48" s="50"/>
      <c r="D48" s="50"/>
      <c r="E48" s="37" t="s">
        <v>6</v>
      </c>
    </row>
    <row r="49" spans="1:2" x14ac:dyDescent="0.25">
      <c r="A49" s="1" t="s">
        <v>30</v>
      </c>
    </row>
    <row r="50" spans="1:2" x14ac:dyDescent="0.25">
      <c r="A50" s="29" t="s">
        <v>27</v>
      </c>
    </row>
    <row r="51" spans="1:2" x14ac:dyDescent="0.25">
      <c r="A51" s="1" t="s">
        <v>33</v>
      </c>
      <c r="B51" s="3">
        <f>'3кв'!B57</f>
        <v>2888.1095000000205</v>
      </c>
    </row>
    <row r="52" spans="1:2" ht="30" x14ac:dyDescent="0.25">
      <c r="A52" s="35" t="s">
        <v>100</v>
      </c>
      <c r="B52" s="5"/>
    </row>
    <row r="53" spans="1:2" x14ac:dyDescent="0.25">
      <c r="A53" s="1" t="s">
        <v>28</v>
      </c>
      <c r="B53" s="5">
        <v>276014.27</v>
      </c>
    </row>
    <row r="54" spans="1:2" x14ac:dyDescent="0.25">
      <c r="A54" s="35" t="s">
        <v>36</v>
      </c>
      <c r="B54" s="5">
        <f>3*150</f>
        <v>450</v>
      </c>
    </row>
    <row r="55" spans="1:2" x14ac:dyDescent="0.25">
      <c r="A55" s="35" t="s">
        <v>38</v>
      </c>
      <c r="B55" s="5">
        <f>200*3</f>
        <v>600</v>
      </c>
    </row>
    <row r="56" spans="1:2" ht="30" x14ac:dyDescent="0.25">
      <c r="A56" s="35" t="s">
        <v>31</v>
      </c>
      <c r="B56" s="5">
        <f>E35</f>
        <v>246348.33550000002</v>
      </c>
    </row>
    <row r="57" spans="1:2" x14ac:dyDescent="0.25">
      <c r="A57" s="29" t="s">
        <v>29</v>
      </c>
      <c r="B57" s="6">
        <f>B51+B53+B54+B55-B56</f>
        <v>33604.044000000024</v>
      </c>
    </row>
  </sheetData>
  <mergeCells count="29">
    <mergeCell ref="A42:E42"/>
    <mergeCell ref="A43:E43"/>
    <mergeCell ref="A44:E44"/>
    <mergeCell ref="B45:D45"/>
    <mergeCell ref="A47:E47"/>
    <mergeCell ref="B48:D48"/>
    <mergeCell ref="A20:E20"/>
    <mergeCell ref="A36:E36"/>
    <mergeCell ref="A37:E37"/>
    <mergeCell ref="A38:E38"/>
    <mergeCell ref="A39:E39"/>
    <mergeCell ref="A40:E40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view="pageBreakPreview" topLeftCell="A31" zoomScaleSheetLayoutView="100" workbookViewId="0">
      <selection activeCell="A47" sqref="A46:XFD47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56" t="s">
        <v>101</v>
      </c>
      <c r="B1" s="56"/>
      <c r="C1" s="56"/>
      <c r="D1" s="57"/>
    </row>
    <row r="2" spans="1:4" ht="15.75" x14ac:dyDescent="0.25">
      <c r="A2" s="58" t="s">
        <v>102</v>
      </c>
      <c r="B2" s="58"/>
      <c r="C2" s="58"/>
      <c r="D2" s="59"/>
    </row>
    <row r="3" spans="1:4" ht="15.75" x14ac:dyDescent="0.25">
      <c r="A3" s="58" t="s">
        <v>103</v>
      </c>
      <c r="B3" s="58"/>
      <c r="C3" s="58"/>
      <c r="D3" s="59"/>
    </row>
    <row r="4" spans="1:4" ht="15.75" x14ac:dyDescent="0.25">
      <c r="A4" s="56" t="s">
        <v>126</v>
      </c>
      <c r="B4" s="56"/>
      <c r="C4" s="56"/>
      <c r="D4" s="57"/>
    </row>
    <row r="5" spans="1:4" ht="15.75" x14ac:dyDescent="0.25">
      <c r="A5" s="60"/>
      <c r="B5" s="60"/>
      <c r="C5" s="60"/>
      <c r="D5" s="61"/>
    </row>
    <row r="6" spans="1:4" ht="15.75" x14ac:dyDescent="0.25">
      <c r="A6" s="59"/>
      <c r="B6" s="62" t="s">
        <v>104</v>
      </c>
      <c r="C6" s="63">
        <f>'1кв'!B49</f>
        <v>63419.39</v>
      </c>
      <c r="D6" s="64"/>
    </row>
    <row r="7" spans="1:4" ht="15.75" x14ac:dyDescent="0.25">
      <c r="A7" s="65" t="s">
        <v>105</v>
      </c>
      <c r="B7" s="62" t="s">
        <v>127</v>
      </c>
      <c r="C7" s="63"/>
      <c r="D7" s="64"/>
    </row>
    <row r="8" spans="1:4" ht="15.75" x14ac:dyDescent="0.25">
      <c r="A8" s="59"/>
      <c r="B8" s="66" t="s">
        <v>106</v>
      </c>
      <c r="C8" s="63"/>
      <c r="D8" s="64"/>
    </row>
    <row r="9" spans="1:4" ht="15.75" x14ac:dyDescent="0.25">
      <c r="A9" s="59"/>
      <c r="B9" s="14" t="s">
        <v>128</v>
      </c>
      <c r="C9" s="63"/>
      <c r="D9" s="64"/>
    </row>
    <row r="10" spans="1:4" ht="15.75" x14ac:dyDescent="0.25">
      <c r="A10" s="59"/>
      <c r="B10" s="14" t="s">
        <v>129</v>
      </c>
      <c r="C10" s="63"/>
      <c r="D10" s="64"/>
    </row>
    <row r="11" spans="1:4" ht="15.75" x14ac:dyDescent="0.25">
      <c r="A11" s="59"/>
      <c r="B11" s="14" t="s">
        <v>130</v>
      </c>
      <c r="C11" s="63"/>
      <c r="D11" s="64"/>
    </row>
    <row r="12" spans="1:4" ht="15.75" x14ac:dyDescent="0.25">
      <c r="B12" s="67" t="s">
        <v>107</v>
      </c>
      <c r="C12" s="68">
        <f>'1кв'!B51+'2кв'!B55+'3кв'!B53+'4кв'!B53</f>
        <v>1014333.55</v>
      </c>
      <c r="D12" s="69"/>
    </row>
    <row r="13" spans="1:4" ht="30" x14ac:dyDescent="0.25">
      <c r="B13" s="14" t="s">
        <v>108</v>
      </c>
      <c r="C13" s="68">
        <f>'1кв'!B52+'2кв'!B56+'3кв'!B54+'4кв'!B54</f>
        <v>1800</v>
      </c>
      <c r="D13" s="69"/>
    </row>
    <row r="14" spans="1:4" ht="30" x14ac:dyDescent="0.25">
      <c r="B14" s="14" t="s">
        <v>109</v>
      </c>
      <c r="C14" s="68">
        <f>'1кв'!B53+'2кв'!B57+'3кв'!B55+'4кв'!B55</f>
        <v>2400</v>
      </c>
      <c r="D14" s="69"/>
    </row>
    <row r="15" spans="1:4" ht="15.75" x14ac:dyDescent="0.25">
      <c r="A15" s="70"/>
      <c r="B15" s="67" t="s">
        <v>110</v>
      </c>
      <c r="C15" s="71">
        <f>SUM(C12:C14)</f>
        <v>1018533.55</v>
      </c>
      <c r="D15" s="64"/>
    </row>
    <row r="16" spans="1:4" ht="15.75" x14ac:dyDescent="0.25">
      <c r="A16" s="61"/>
      <c r="B16" s="72"/>
      <c r="C16" s="72"/>
      <c r="D16" s="73"/>
    </row>
    <row r="17" spans="1:5" ht="15.75" x14ac:dyDescent="0.25">
      <c r="A17" s="74" t="s">
        <v>111</v>
      </c>
      <c r="B17" s="75" t="s">
        <v>112</v>
      </c>
      <c r="C17" s="68">
        <f>'1кв'!E22+'2кв'!E22+'3кв'!E22+'4кв'!E22</f>
        <v>606299.679</v>
      </c>
      <c r="D17" s="73"/>
    </row>
    <row r="18" spans="1:5" ht="15.75" x14ac:dyDescent="0.25">
      <c r="A18" s="74"/>
      <c r="B18" s="76" t="s">
        <v>39</v>
      </c>
      <c r="C18" s="68">
        <f>'1кв'!E23+'2кв'!E23+'3кв'!E23+'4кв'!E23</f>
        <v>0</v>
      </c>
      <c r="D18" s="73"/>
    </row>
    <row r="19" spans="1:5" ht="15.75" x14ac:dyDescent="0.25">
      <c r="A19" s="74"/>
      <c r="B19" s="76" t="s">
        <v>35</v>
      </c>
      <c r="C19" s="68">
        <f>'1кв'!E24+'2кв'!E24+'3кв'!E24+'4кв'!E24</f>
        <v>223732.57200000001</v>
      </c>
      <c r="D19" s="73"/>
    </row>
    <row r="20" spans="1:5" ht="15.75" x14ac:dyDescent="0.25">
      <c r="A20" s="74"/>
      <c r="B20" s="14" t="s">
        <v>96</v>
      </c>
      <c r="C20" s="68">
        <f>'1кв'!E25+'2кв'!E25+'3кв'!E25+'4кв'!E25</f>
        <v>35.6</v>
      </c>
      <c r="D20" s="73"/>
    </row>
    <row r="21" spans="1:5" ht="15.75" x14ac:dyDescent="0.25">
      <c r="A21" s="74"/>
      <c r="B21" s="14" t="s">
        <v>97</v>
      </c>
      <c r="C21" s="68">
        <f>'1кв'!E26+'2кв'!E26+'3кв'!E26+'4кв'!E26</f>
        <v>30909.050000000003</v>
      </c>
      <c r="D21" s="73"/>
    </row>
    <row r="22" spans="1:5" ht="15.75" x14ac:dyDescent="0.25">
      <c r="A22" s="74"/>
      <c r="B22" s="14" t="s">
        <v>98</v>
      </c>
      <c r="C22" s="68">
        <f>'1кв'!E27+'2кв'!E27+'3кв'!E27+'4кв'!E27</f>
        <v>0</v>
      </c>
      <c r="D22" s="73"/>
    </row>
    <row r="23" spans="1:5" ht="15.75" x14ac:dyDescent="0.25">
      <c r="A23" s="61"/>
      <c r="B23" s="14" t="s">
        <v>24</v>
      </c>
      <c r="C23" s="68">
        <f>'1кв'!E29+'2кв'!E29+'3кв'!E29+'4кв'!E29</f>
        <v>32652.43</v>
      </c>
      <c r="D23" s="73"/>
      <c r="E23" s="77"/>
    </row>
    <row r="24" spans="1:5" ht="15.75" x14ac:dyDescent="0.25">
      <c r="A24" s="61"/>
      <c r="B24" s="78" t="s">
        <v>95</v>
      </c>
      <c r="C24" s="68">
        <f>'[1]2кв'!E30+'[1]3кв'!E29+'[1]4кв'!E29</f>
        <v>320.42999999999995</v>
      </c>
      <c r="D24" s="73"/>
      <c r="E24" s="77"/>
    </row>
    <row r="25" spans="1:5" ht="15.75" x14ac:dyDescent="0.25">
      <c r="A25" s="74"/>
      <c r="B25" s="79" t="s">
        <v>131</v>
      </c>
      <c r="C25" s="80">
        <f>'1кв'!E31+'2кв'!E31+'2кв'!E32+'2кв'!E34+'4кв'!E31+'4кв'!E33</f>
        <v>8183.8049999999985</v>
      </c>
      <c r="D25" s="73"/>
    </row>
    <row r="26" spans="1:5" ht="15.75" x14ac:dyDescent="0.25">
      <c r="A26" s="74"/>
      <c r="B26" s="81" t="s">
        <v>113</v>
      </c>
      <c r="C26" s="80">
        <f>SUM(C28:C37)</f>
        <v>146215.34</v>
      </c>
      <c r="D26" s="73"/>
    </row>
    <row r="27" spans="1:5" ht="15.75" x14ac:dyDescent="0.25">
      <c r="A27" s="74"/>
      <c r="B27" s="66" t="s">
        <v>106</v>
      </c>
      <c r="C27" s="80"/>
      <c r="D27" s="73"/>
    </row>
    <row r="28" spans="1:5" ht="15.75" x14ac:dyDescent="0.25">
      <c r="A28" s="74"/>
      <c r="B28" s="17" t="s">
        <v>114</v>
      </c>
      <c r="C28" s="82">
        <f>'2кв'!E30+'4кв'!E30</f>
        <v>4600</v>
      </c>
      <c r="D28" s="73"/>
    </row>
    <row r="29" spans="1:5" ht="15.75" x14ac:dyDescent="0.25">
      <c r="A29" s="74"/>
      <c r="B29" s="31" t="s">
        <v>134</v>
      </c>
      <c r="C29" s="82">
        <f>'1кв'!E30</f>
        <v>54553.98</v>
      </c>
      <c r="D29" s="73"/>
    </row>
    <row r="30" spans="1:5" ht="15.75" x14ac:dyDescent="0.25">
      <c r="A30" s="74"/>
      <c r="B30" s="34" t="s">
        <v>141</v>
      </c>
      <c r="C30" s="82">
        <f>'2кв'!E33</f>
        <v>8893.8700000000008</v>
      </c>
      <c r="D30" s="73"/>
    </row>
    <row r="31" spans="1:5" ht="15.75" x14ac:dyDescent="0.25">
      <c r="A31" s="74"/>
      <c r="B31" s="33" t="s">
        <v>135</v>
      </c>
      <c r="C31" s="82">
        <f>'2кв'!E35</f>
        <v>14738.26</v>
      </c>
      <c r="D31" s="73"/>
    </row>
    <row r="32" spans="1:5" ht="15.75" x14ac:dyDescent="0.25">
      <c r="A32" s="74"/>
      <c r="B32" s="17" t="s">
        <v>136</v>
      </c>
      <c r="C32" s="82">
        <f>'3кв'!E30</f>
        <v>16523.23</v>
      </c>
      <c r="D32" s="73"/>
    </row>
    <row r="33" spans="1:5" ht="15.75" x14ac:dyDescent="0.25">
      <c r="A33" s="74"/>
      <c r="B33" s="17" t="s">
        <v>137</v>
      </c>
      <c r="C33" s="82">
        <f>'3кв'!E31</f>
        <v>3420.7</v>
      </c>
      <c r="D33" s="73"/>
    </row>
    <row r="34" spans="1:5" ht="15.75" x14ac:dyDescent="0.25">
      <c r="A34" s="74"/>
      <c r="B34" s="17" t="s">
        <v>138</v>
      </c>
      <c r="C34" s="82">
        <f>'3кв'!E32</f>
        <v>31738.799999999999</v>
      </c>
      <c r="D34" s="73"/>
    </row>
    <row r="35" spans="1:5" ht="15.75" x14ac:dyDescent="0.25">
      <c r="A35" s="74"/>
      <c r="B35" s="17" t="s">
        <v>139</v>
      </c>
      <c r="C35" s="82">
        <f>'3кв'!E33</f>
        <v>6261.7</v>
      </c>
      <c r="D35" s="73"/>
    </row>
    <row r="36" spans="1:5" ht="30" x14ac:dyDescent="0.25">
      <c r="A36" s="74"/>
      <c r="B36" s="17" t="s">
        <v>140</v>
      </c>
      <c r="C36" s="82">
        <f>'4кв'!E32</f>
        <v>5484.8</v>
      </c>
      <c r="D36" s="73"/>
    </row>
    <row r="37" spans="1:5" ht="15.75" x14ac:dyDescent="0.25">
      <c r="A37" s="74"/>
      <c r="B37" s="17"/>
      <c r="C37" s="82"/>
      <c r="D37" s="73"/>
    </row>
    <row r="38" spans="1:5" ht="15.75" x14ac:dyDescent="0.25">
      <c r="A38" s="61"/>
      <c r="B38" s="83" t="s">
        <v>115</v>
      </c>
      <c r="C38" s="84">
        <f>SUM(C17:C26)</f>
        <v>1048348.9060000002</v>
      </c>
      <c r="D38" s="73"/>
      <c r="E38" s="77"/>
    </row>
    <row r="39" spans="1:5" ht="15.75" x14ac:dyDescent="0.25">
      <c r="A39" s="61"/>
      <c r="B39" s="85" t="s">
        <v>116</v>
      </c>
      <c r="C39" s="86">
        <f>C6+C15-C38</f>
        <v>33604.033999999752</v>
      </c>
      <c r="D39" s="73"/>
    </row>
    <row r="40" spans="1:5" ht="15.75" x14ac:dyDescent="0.25">
      <c r="A40" s="61"/>
      <c r="B40" s="65"/>
      <c r="C40" s="65"/>
      <c r="D40" s="73"/>
    </row>
    <row r="41" spans="1:5" ht="15.75" x14ac:dyDescent="0.25">
      <c r="A41" s="61"/>
      <c r="B41" s="87" t="s">
        <v>117</v>
      </c>
      <c r="C41" s="87"/>
      <c r="D41" s="73"/>
    </row>
    <row r="42" spans="1:5" ht="15.75" x14ac:dyDescent="0.25">
      <c r="A42" s="61"/>
      <c r="B42" s="87" t="s">
        <v>118</v>
      </c>
      <c r="C42" s="88">
        <v>67654.429999999993</v>
      </c>
      <c r="D42" s="73"/>
    </row>
    <row r="43" spans="1:5" ht="15.75" x14ac:dyDescent="0.25">
      <c r="A43" s="61"/>
      <c r="B43" s="89" t="s">
        <v>119</v>
      </c>
      <c r="C43" s="90">
        <v>102131.53</v>
      </c>
      <c r="D43" s="73"/>
    </row>
    <row r="44" spans="1:5" ht="15.75" x14ac:dyDescent="0.25">
      <c r="A44" s="61"/>
      <c r="B44" s="87" t="s">
        <v>120</v>
      </c>
      <c r="C44" s="91">
        <f>C43-C42</f>
        <v>34477.100000000006</v>
      </c>
      <c r="D44" s="73"/>
    </row>
    <row r="45" spans="1:5" ht="15.75" x14ac:dyDescent="0.25">
      <c r="A45" s="61"/>
      <c r="B45" s="65"/>
      <c r="C45" s="65"/>
      <c r="D45" s="73"/>
    </row>
    <row r="46" spans="1:5" ht="15.75" x14ac:dyDescent="0.25">
      <c r="A46" s="61" t="s">
        <v>121</v>
      </c>
      <c r="B46" s="65" t="s">
        <v>122</v>
      </c>
      <c r="C46" s="65"/>
      <c r="D46" s="73"/>
    </row>
    <row r="47" spans="1:5" ht="15.75" x14ac:dyDescent="0.25">
      <c r="A47" s="61"/>
      <c r="B47" s="65" t="s">
        <v>123</v>
      </c>
      <c r="C47" s="65"/>
      <c r="D47" s="73"/>
    </row>
    <row r="48" spans="1:5" ht="15.75" x14ac:dyDescent="0.25">
      <c r="A48" s="61"/>
      <c r="B48" s="65" t="s">
        <v>124</v>
      </c>
      <c r="C48" s="65"/>
      <c r="D48" s="73"/>
    </row>
    <row r="49" spans="1:4" ht="15.75" x14ac:dyDescent="0.25">
      <c r="A49" s="61"/>
      <c r="B49" s="65"/>
      <c r="C49" s="65"/>
      <c r="D49" s="73"/>
    </row>
    <row r="50" spans="1:4" ht="15.75" x14ac:dyDescent="0.25">
      <c r="A50" s="61"/>
      <c r="B50" s="65"/>
      <c r="C50" s="65"/>
      <c r="D50" s="73"/>
    </row>
    <row r="51" spans="1:4" ht="15.75" x14ac:dyDescent="0.25">
      <c r="A51" s="61"/>
      <c r="B51" s="65" t="s">
        <v>125</v>
      </c>
      <c r="C51" s="65"/>
      <c r="D51" s="73"/>
    </row>
    <row r="52" spans="1:4" ht="15.75" x14ac:dyDescent="0.25">
      <c r="A52" s="61"/>
      <c r="B52" s="65"/>
      <c r="C52" s="65"/>
      <c r="D52" s="73"/>
    </row>
    <row r="53" spans="1:4" ht="15.75" x14ac:dyDescent="0.25">
      <c r="A53" s="61"/>
      <c r="B53" s="65"/>
      <c r="C53" s="65"/>
      <c r="D53" s="73"/>
    </row>
  </sheetData>
  <mergeCells count="6">
    <mergeCell ref="A1:C1"/>
    <mergeCell ref="A2:C2"/>
    <mergeCell ref="A3:C3"/>
    <mergeCell ref="A4:C4"/>
    <mergeCell ref="A5:C5"/>
    <mergeCell ref="B16:C1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2024-02-16T07:18:02Z</dcterms:modified>
</cp:coreProperties>
</file>